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v\Desktop\"/>
    </mc:Choice>
  </mc:AlternateContent>
  <xr:revisionPtr revIDLastSave="0" documentId="8_{3B7C2D58-DE7A-4E77-B080-14869EF0A9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dné 2020-2021" sheetId="1" r:id="rId1"/>
    <sheet name="stočné 2020-202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  <c r="F16" i="1"/>
  <c r="E62" i="1"/>
  <c r="E33" i="1" l="1"/>
  <c r="F33" i="1"/>
  <c r="E22" i="1"/>
  <c r="F22" i="1"/>
  <c r="E19" i="1"/>
  <c r="F19" i="1"/>
  <c r="E16" i="1"/>
  <c r="E11" i="1"/>
  <c r="F11" i="1"/>
  <c r="D61" i="3"/>
  <c r="D60" i="3"/>
  <c r="D29" i="3"/>
  <c r="D22" i="3"/>
  <c r="D19" i="3"/>
  <c r="D16" i="3"/>
  <c r="D11" i="3"/>
  <c r="D33" i="1"/>
  <c r="D22" i="1"/>
  <c r="D19" i="1"/>
  <c r="D16" i="1"/>
  <c r="D43" i="1" s="1"/>
  <c r="D57" i="1" s="1"/>
  <c r="D59" i="1" s="1"/>
  <c r="D11" i="1"/>
  <c r="D62" i="1"/>
  <c r="D37" i="3" l="1"/>
  <c r="E43" i="1"/>
  <c r="E57" i="1" s="1"/>
  <c r="E59" i="1" s="1"/>
  <c r="F43" i="1"/>
  <c r="F57" i="1" s="1"/>
  <c r="F59" i="1" s="1"/>
  <c r="E61" i="1"/>
  <c r="E63" i="1" s="1"/>
  <c r="D61" i="1"/>
  <c r="D63" i="1" s="1"/>
  <c r="D58" i="3"/>
  <c r="E64" i="1" l="1"/>
  <c r="E65" i="1"/>
  <c r="D65" i="1"/>
  <c r="D64" i="1"/>
  <c r="F61" i="1"/>
  <c r="F63" i="1" s="1"/>
  <c r="D53" i="3"/>
  <c r="F64" i="1" l="1"/>
  <c r="F65" i="1"/>
  <c r="D54" i="3"/>
  <c r="D55" i="3" s="1"/>
  <c r="D52" i="3"/>
  <c r="D57" i="3" l="1"/>
</calcChain>
</file>

<file path=xl/sharedStrings.xml><?xml version="1.0" encoding="utf-8"?>
<sst xmlns="http://schemas.openxmlformats.org/spreadsheetml/2006/main" count="333" uniqueCount="141">
  <si>
    <t>Příjemce vodného a stočného</t>
  </si>
  <si>
    <t>Provozovatel - název a IČ</t>
  </si>
  <si>
    <t>Vlastník - název a IČ</t>
  </si>
  <si>
    <t>Řádek</t>
  </si>
  <si>
    <t>Nákladové položky</t>
  </si>
  <si>
    <t>1</t>
  </si>
  <si>
    <t>2</t>
  </si>
  <si>
    <t>2a</t>
  </si>
  <si>
    <t>1.</t>
  </si>
  <si>
    <t>Materiál</t>
  </si>
  <si>
    <t>mil.Kč</t>
  </si>
  <si>
    <t>1.1</t>
  </si>
  <si>
    <t>- surová voda podzemní + povrchová</t>
  </si>
  <si>
    <t>1.2</t>
  </si>
  <si>
    <t>- pitná voda převzatá+odpadní voda předaná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</si>
  <si>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</si>
  <si>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</si>
  <si>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</si>
  <si>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</si>
  <si>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</si>
  <si>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</si>
  <si>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</si>
  <si>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</si>
  <si>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</si>
  <si>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kapalná)</t>
  </si>
  <si>
    <t>3.</t>
  </si>
  <si>
    <t>Mzdy</t>
  </si>
  <si>
    <t>3.1</t>
  </si>
  <si>
    <t>přímé mzdy</t>
  </si>
  <si>
    <t>3.2</t>
  </si>
  <si>
    <t>- ostatní osobní náklady</t>
  </si>
  <si>
    <t>4.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</si>
  <si>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</si>
  <si>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</si>
  <si>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</si>
  <si>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</si>
  <si>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</si>
  <si>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</si>
  <si>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</si>
  <si>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</si>
  <si>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infratrukturního majetku</t>
  </si>
  <si>
    <t>5.</t>
  </si>
  <si>
    <t>Provozní náklady</t>
  </si>
  <si>
    <t>5.1.</t>
  </si>
  <si>
    <t>- poplatky za vypouštění odpadních vod</t>
  </si>
  <si>
    <t>5.2.</t>
  </si>
  <si>
    <t>- ostatní provozní náklady externí</t>
  </si>
  <si>
    <t>5.3.</t>
  </si>
  <si>
    <t>- ostatní provozní náklady ve vlastní režii</t>
  </si>
  <si>
    <t>6</t>
  </si>
  <si>
    <t>Finanční náklady</t>
  </si>
  <si>
    <t>7.</t>
  </si>
  <si>
    <t>Finanční výnosy</t>
  </si>
  <si>
    <t>8.</t>
  </si>
  <si>
    <t>Výrobní režie</t>
  </si>
  <si>
    <t>9.</t>
  </si>
  <si>
    <t>10.</t>
  </si>
  <si>
    <t>Úplné vlastní náklady</t>
  </si>
  <si>
    <t>A</t>
  </si>
  <si>
    <t>Hodnota infrastruktur.m.podle VÚME</t>
  </si>
  <si>
    <t>B</t>
  </si>
  <si>
    <t>Pořizovací cena provozního maj.</t>
  </si>
  <si>
    <t>C</t>
  </si>
  <si>
    <t>Počet pracovníků</t>
  </si>
  <si>
    <t>osob</t>
  </si>
  <si>
    <t>D</t>
  </si>
  <si>
    <t>Voda pitná fakturovaná</t>
  </si>
  <si>
    <t>mil.m3</t>
  </si>
  <si>
    <t>E</t>
  </si>
  <si>
    <t>- z toho domácnosti</t>
  </si>
  <si>
    <t>F</t>
  </si>
  <si>
    <t>G</t>
  </si>
  <si>
    <t>H</t>
  </si>
  <si>
    <t>J</t>
  </si>
  <si>
    <t>Pitná nebo odpadní voda převzatá</t>
  </si>
  <si>
    <t>K</t>
  </si>
  <si>
    <t>Pitná nebo odpadní voda předaná</t>
  </si>
  <si>
    <t>Text</t>
  </si>
  <si>
    <t>11.</t>
  </si>
  <si>
    <t>JEDNOTKOVÉ NÁKLADY</t>
  </si>
  <si>
    <t>Kč/m3</t>
  </si>
  <si>
    <t>12.</t>
  </si>
  <si>
    <t>Úplné vlastní náklady - ÚVN</t>
  </si>
  <si>
    <t>13.</t>
  </si>
  <si>
    <t>Kalkulační zisk</t>
  </si>
  <si>
    <t>14.</t>
  </si>
  <si>
    <t>- podíl z ÚVN</t>
  </si>
  <si>
    <t>%</t>
  </si>
  <si>
    <t>15.</t>
  </si>
  <si>
    <t>- z ř.13 na rozvoj a obnovu infr.majetku</t>
  </si>
  <si>
    <t>16.</t>
  </si>
  <si>
    <t>Celkem ÚVN + zisk</t>
  </si>
  <si>
    <t>17.</t>
  </si>
  <si>
    <t>Voda fakturovaná pitná, odpadní+srážková</t>
  </si>
  <si>
    <t>18.</t>
  </si>
  <si>
    <t>Kč</t>
  </si>
  <si>
    <t>Litič</t>
  </si>
  <si>
    <t>oprava - úpravna vody</t>
  </si>
  <si>
    <t>oprava - vodovod Velichovky, Hustířany</t>
  </si>
  <si>
    <t>Správní režie zdroj, ÚV</t>
  </si>
  <si>
    <t>správní režie - vodovod Velichovky</t>
  </si>
  <si>
    <t xml:space="preserve"> - externí služby - vodovod  Velichovky</t>
  </si>
  <si>
    <t xml:space="preserve"> - ÚV, zdroj</t>
  </si>
  <si>
    <t xml:space="preserve"> - řad Velichovky, Hustířany</t>
  </si>
  <si>
    <t xml:space="preserve"> - řad Velichovky, Habřina</t>
  </si>
  <si>
    <t xml:space="preserve"> - řad Velichovky, Litič</t>
  </si>
  <si>
    <t>CENA pro vodné</t>
  </si>
  <si>
    <t>CENA pro vodné + DPH</t>
  </si>
  <si>
    <t>Velichovky, Hustířany</t>
  </si>
  <si>
    <t>Habřina, Rožnov</t>
  </si>
  <si>
    <t>Měrná jednotka</t>
  </si>
  <si>
    <t>Měrná      jednotka</t>
  </si>
  <si>
    <t>Obec Velichovky, IČO: 00273155</t>
  </si>
  <si>
    <t>Velichovky  Hustířany</t>
  </si>
  <si>
    <t>Habřina   Rožnov</t>
  </si>
  <si>
    <t>Velichovky   Hustířany</t>
  </si>
  <si>
    <t>odpisy ČOV</t>
  </si>
  <si>
    <t>odpisy kanalizace</t>
  </si>
  <si>
    <t xml:space="preserve">Správní režie </t>
  </si>
  <si>
    <t>voda odpadní odváděná fakturovaná</t>
  </si>
  <si>
    <t xml:space="preserve">Voda srážková fakturovaná </t>
  </si>
  <si>
    <t>7a</t>
  </si>
  <si>
    <t>Měrná  jednotka</t>
  </si>
  <si>
    <t xml:space="preserve"> </t>
  </si>
  <si>
    <t>m3</t>
  </si>
  <si>
    <t>Výpočet kalulace cen pro vodné a stočné od 1.9.2020</t>
  </si>
  <si>
    <t>Výpočet (kalkulace) cen pro vodné a stočné pro kalendářní rok 2020 - 2021</t>
  </si>
  <si>
    <t xml:space="preserve">     Kalkulovaná cena pro vodné a stočné 2020/2021</t>
  </si>
  <si>
    <t>Měrná jedn.</t>
  </si>
  <si>
    <t>pitná voda</t>
  </si>
  <si>
    <t>19a</t>
  </si>
  <si>
    <t>19b</t>
  </si>
  <si>
    <t>CENA pro vodné + DPH 10%</t>
  </si>
  <si>
    <t>CENA pro vodné + DPH 15%</t>
  </si>
  <si>
    <t>Výpočet (kalkulace) ceny pro vodné a stočné od 1.9.2020</t>
  </si>
  <si>
    <t>Kalkulovaná cena pro vodné a stočné 2020 / 2021</t>
  </si>
  <si>
    <t>Telefon: 603554885</t>
  </si>
  <si>
    <t>e-mail: marinica@vodaczservice.com</t>
  </si>
  <si>
    <t>Schválil - zátupce provozovatele: Jiří Lebedinský</t>
  </si>
  <si>
    <t>Vypracoval: Marinica Kamil</t>
  </si>
  <si>
    <t>odpadní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</si>
</sst>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FF"/>
      <name val="Arial"/>
      <family val="2"/>
      <charset val="238"/>
    </font>
    <font>
      <u/>
      <sz val="11"/>
      <color rgb="FF0000FF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u/>
      <sz val="9"/>
      <color rgb="FF0000FF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1" applyFont="1" applyBorder="1" applyAlignment="1" applyProtection="1">
      <alignment horizontal="left"/>
    </xf>
    <xf numFmtId="2" fontId="1" fillId="0" borderId="0" xfId="0" applyNumberFormat="1" applyFont="1"/>
    <xf numFmtId="3" fontId="6" fillId="0" borderId="0" xfId="0" applyNumberFormat="1" applyFont="1" applyAlignment="1">
      <alignment horizontal="left"/>
    </xf>
    <xf numFmtId="2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1" xfId="0" applyFont="1" applyBorder="1"/>
    <xf numFmtId="0" fontId="11" fillId="4" borderId="1" xfId="0" applyFont="1" applyFill="1" applyBorder="1"/>
    <xf numFmtId="2" fontId="11" fillId="5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11" fillId="6" borderId="1" xfId="0" applyFont="1" applyFill="1" applyBorder="1"/>
    <xf numFmtId="0" fontId="11" fillId="6" borderId="0" xfId="0" applyFont="1" applyFill="1"/>
    <xf numFmtId="0" fontId="11" fillId="7" borderId="1" xfId="0" applyFont="1" applyFill="1" applyBorder="1"/>
    <xf numFmtId="0" fontId="6" fillId="0" borderId="0" xfId="0" applyFont="1" applyBorder="1"/>
    <xf numFmtId="0" fontId="6" fillId="2" borderId="0" xfId="0" applyFont="1" applyFill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2" fontId="6" fillId="3" borderId="1" xfId="0" applyNumberFormat="1" applyFont="1" applyFill="1" applyBorder="1" applyAlignment="1">
      <alignment horizontal="right"/>
    </xf>
    <xf numFmtId="0" fontId="6" fillId="2" borderId="0" xfId="0" applyFont="1" applyFill="1"/>
    <xf numFmtId="0" fontId="11" fillId="0" borderId="1" xfId="0" applyFont="1" applyBorder="1"/>
    <xf numFmtId="10" fontId="6" fillId="0" borderId="1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1" applyFont="1" applyBorder="1" applyProtection="1"/>
    <xf numFmtId="49" fontId="6" fillId="0" borderId="11" xfId="0" applyNumberFormat="1" applyFont="1" applyBorder="1" applyAlignment="1">
      <alignment horizontal="left"/>
    </xf>
    <xf numFmtId="49" fontId="6" fillId="0" borderId="11" xfId="0" applyNumberFormat="1" applyFont="1" applyBorder="1"/>
    <xf numFmtId="2" fontId="6" fillId="0" borderId="12" xfId="0" applyNumberFormat="1" applyFont="1" applyBorder="1" applyAlignment="1">
      <alignment horizontal="right"/>
    </xf>
    <xf numFmtId="49" fontId="6" fillId="2" borderId="11" xfId="0" applyNumberFormat="1" applyFont="1" applyFill="1" applyBorder="1"/>
    <xf numFmtId="2" fontId="6" fillId="3" borderId="12" xfId="0" applyNumberFormat="1" applyFont="1" applyFill="1" applyBorder="1" applyAlignment="1">
      <alignment horizontal="right"/>
    </xf>
    <xf numFmtId="10" fontId="6" fillId="0" borderId="12" xfId="0" applyNumberFormat="1" applyFont="1" applyBorder="1" applyAlignment="1">
      <alignment horizontal="right"/>
    </xf>
    <xf numFmtId="0" fontId="6" fillId="0" borderId="14" xfId="0" applyFont="1" applyBorder="1"/>
    <xf numFmtId="49" fontId="11" fillId="0" borderId="11" xfId="0" applyNumberFormat="1" applyFont="1" applyBorder="1" applyAlignment="1">
      <alignment horizontal="center"/>
    </xf>
    <xf numFmtId="2" fontId="11" fillId="5" borderId="12" xfId="0" applyNumberFormat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right"/>
    </xf>
    <xf numFmtId="49" fontId="11" fillId="6" borderId="11" xfId="0" applyNumberFormat="1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2" fontId="6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right"/>
    </xf>
    <xf numFmtId="49" fontId="11" fillId="7" borderId="11" xfId="0" applyNumberFormat="1" applyFont="1" applyFill="1" applyBorder="1"/>
    <xf numFmtId="49" fontId="11" fillId="7" borderId="13" xfId="0" applyNumberFormat="1" applyFont="1" applyFill="1" applyBorder="1"/>
    <xf numFmtId="0" fontId="11" fillId="7" borderId="14" xfId="0" applyFont="1" applyFill="1" applyBorder="1"/>
    <xf numFmtId="2" fontId="9" fillId="2" borderId="0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2" fontId="6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10" xfId="0" applyBorder="1" applyAlignment="1">
      <alignment horizontal="center" vertical="center"/>
    </xf>
    <xf numFmtId="2" fontId="6" fillId="0" borderId="0" xfId="0" applyNumberFormat="1" applyFont="1"/>
    <xf numFmtId="0" fontId="5" fillId="6" borderId="0" xfId="0" applyFont="1" applyFill="1"/>
    <xf numFmtId="49" fontId="11" fillId="7" borderId="11" xfId="0" applyNumberFormat="1" applyFont="1" applyFill="1" applyBorder="1" applyAlignment="1">
      <alignment horizontal="center"/>
    </xf>
    <xf numFmtId="2" fontId="11" fillId="8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right"/>
    </xf>
    <xf numFmtId="2" fontId="11" fillId="3" borderId="12" xfId="0" applyNumberFormat="1" applyFont="1" applyFill="1" applyBorder="1" applyAlignment="1">
      <alignment horizontal="right"/>
    </xf>
    <xf numFmtId="0" fontId="11" fillId="2" borderId="15" xfId="0" applyFont="1" applyFill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left"/>
    </xf>
    <xf numFmtId="49" fontId="11" fillId="7" borderId="21" xfId="0" applyNumberFormat="1" applyFont="1" applyFill="1" applyBorder="1"/>
    <xf numFmtId="0" fontId="11" fillId="7" borderId="22" xfId="0" applyFont="1" applyFill="1" applyBorder="1"/>
    <xf numFmtId="2" fontId="11" fillId="2" borderId="14" xfId="0" applyNumberFormat="1" applyFont="1" applyFill="1" applyBorder="1" applyAlignment="1">
      <alignment horizontal="right"/>
    </xf>
    <xf numFmtId="2" fontId="11" fillId="2" borderId="15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/>
    </xf>
    <xf numFmtId="2" fontId="6" fillId="7" borderId="12" xfId="0" applyNumberFormat="1" applyFont="1" applyFill="1" applyBorder="1" applyAlignment="1">
      <alignment horizontal="right"/>
    </xf>
    <xf numFmtId="2" fontId="13" fillId="7" borderId="12" xfId="0" applyNumberFormat="1" applyFont="1" applyFill="1" applyBorder="1" applyAlignment="1">
      <alignment horizontal="right"/>
    </xf>
    <xf numFmtId="2" fontId="13" fillId="7" borderId="15" xfId="0" applyNumberFormat="1" applyFont="1" applyFill="1" applyBorder="1" applyAlignment="1">
      <alignment horizontal="right"/>
    </xf>
    <xf numFmtId="2" fontId="13" fillId="7" borderId="1" xfId="0" applyNumberFormat="1" applyFont="1" applyFill="1" applyBorder="1" applyAlignment="1">
      <alignment horizontal="right"/>
    </xf>
    <xf numFmtId="2" fontId="13" fillId="7" borderId="22" xfId="0" applyNumberFormat="1" applyFont="1" applyFill="1" applyBorder="1" applyAlignment="1">
      <alignment horizontal="right"/>
    </xf>
    <xf numFmtId="2" fontId="13" fillId="7" borderId="25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2" fontId="2" fillId="0" borderId="23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0" fontId="0" fillId="0" borderId="24" xfId="0" applyBorder="1" applyAlignme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47</xdr:row>
      <xdr:rowOff>30480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73E9ECE5-1B9F-4070-812F-AD8B8E92BF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72"/>
  <sheetViews>
    <sheetView tabSelected="1" zoomScaleNormal="100" workbookViewId="0">
      <selection activeCell="B5" sqref="B5"/>
    </sheetView>
  </sheetViews>
  <sheetFormatPr defaultRowHeight="14.4" x14ac:dyDescent="0.3"/>
  <cols>
    <col min="1" max="1" width="5.5546875" style="1" customWidth="1"/>
    <col min="2" max="2" width="34.33203125" style="1" customWidth="1"/>
    <col min="3" max="3" width="8.6640625" style="1" customWidth="1"/>
    <col min="4" max="6" width="12.77734375" style="1" customWidth="1"/>
    <col min="7" max="1015" width="9.109375" style="1"/>
  </cols>
  <sheetData>
    <row r="1" spans="1:6" s="2" customFormat="1" x14ac:dyDescent="0.3">
      <c r="A1" s="94" t="s">
        <v>125</v>
      </c>
      <c r="B1" s="94"/>
      <c r="C1" s="94"/>
      <c r="D1" s="95"/>
      <c r="E1" s="95"/>
      <c r="F1" s="95"/>
    </row>
    <row r="2" spans="1:6" s="11" customFormat="1" ht="7.8" customHeight="1" x14ac:dyDescent="0.25">
      <c r="A2" s="104"/>
      <c r="B2" s="104"/>
      <c r="C2" s="104"/>
    </row>
    <row r="3" spans="1:6" s="5" customFormat="1" ht="11.4" x14ac:dyDescent="0.2">
      <c r="A3" s="6" t="s">
        <v>0</v>
      </c>
      <c r="C3" s="21" t="s">
        <v>112</v>
      </c>
    </row>
    <row r="4" spans="1:6" s="4" customFormat="1" ht="12" x14ac:dyDescent="0.25">
      <c r="A4" s="6" t="s">
        <v>1</v>
      </c>
      <c r="C4" s="21" t="s">
        <v>112</v>
      </c>
    </row>
    <row r="5" spans="1:6" s="4" customFormat="1" ht="12" x14ac:dyDescent="0.25">
      <c r="A5" s="6" t="s">
        <v>2</v>
      </c>
      <c r="C5" s="21" t="s">
        <v>112</v>
      </c>
      <c r="E5" s="62"/>
    </row>
    <row r="6" spans="1:6" s="11" customFormat="1" ht="7.8" customHeight="1" x14ac:dyDescent="0.25">
      <c r="A6" s="6"/>
      <c r="B6" s="12"/>
      <c r="C6" s="12"/>
    </row>
    <row r="7" spans="1:6" s="5" customFormat="1" ht="21" customHeight="1" thickBot="1" x14ac:dyDescent="0.35">
      <c r="A7" s="85" t="s">
        <v>126</v>
      </c>
      <c r="B7" s="86"/>
      <c r="C7" s="86"/>
      <c r="D7" s="87"/>
      <c r="E7" s="87"/>
      <c r="F7" s="87"/>
    </row>
    <row r="8" spans="1:6" s="4" customFormat="1" ht="15" customHeight="1" x14ac:dyDescent="0.25">
      <c r="A8" s="81" t="s">
        <v>3</v>
      </c>
      <c r="B8" s="83" t="s">
        <v>4</v>
      </c>
      <c r="C8" s="92" t="s">
        <v>111</v>
      </c>
      <c r="D8" s="55" t="s">
        <v>129</v>
      </c>
      <c r="E8" s="55" t="s">
        <v>129</v>
      </c>
      <c r="F8" s="45" t="s">
        <v>129</v>
      </c>
    </row>
    <row r="9" spans="1:6" s="4" customFormat="1" ht="15" customHeight="1" x14ac:dyDescent="0.25">
      <c r="A9" s="82"/>
      <c r="B9" s="84"/>
      <c r="C9" s="93"/>
      <c r="D9" s="88" t="s">
        <v>113</v>
      </c>
      <c r="E9" s="88" t="s">
        <v>114</v>
      </c>
      <c r="F9" s="90" t="s">
        <v>96</v>
      </c>
    </row>
    <row r="10" spans="1:6" s="4" customFormat="1" ht="15" customHeight="1" x14ac:dyDescent="0.25">
      <c r="A10" s="82"/>
      <c r="B10" s="84"/>
      <c r="C10" s="93"/>
      <c r="D10" s="89"/>
      <c r="E10" s="89"/>
      <c r="F10" s="91"/>
    </row>
    <row r="11" spans="1:6" s="11" customFormat="1" ht="15" customHeight="1" x14ac:dyDescent="0.25">
      <c r="A11" s="63" t="s">
        <v>8</v>
      </c>
      <c r="B11" s="19" t="s">
        <v>9</v>
      </c>
      <c r="C11" s="19" t="s">
        <v>95</v>
      </c>
      <c r="D11" s="64">
        <f>SUM(D12:D15)</f>
        <v>72520</v>
      </c>
      <c r="E11" s="64">
        <f t="shared" ref="E11:F11" si="0">SUM(E12:E15)</f>
        <v>32560</v>
      </c>
      <c r="F11" s="64">
        <f t="shared" si="0"/>
        <v>42920</v>
      </c>
    </row>
    <row r="12" spans="1:6" s="5" customFormat="1" ht="15" customHeight="1" x14ac:dyDescent="0.2">
      <c r="A12" s="39" t="s">
        <v>11</v>
      </c>
      <c r="B12" s="13" t="s">
        <v>12</v>
      </c>
      <c r="C12" s="13" t="s">
        <v>95</v>
      </c>
      <c r="D12" s="16">
        <v>66640</v>
      </c>
      <c r="E12" s="16">
        <v>29920</v>
      </c>
      <c r="F12" s="40">
        <v>39440</v>
      </c>
    </row>
    <row r="13" spans="1:6" s="4" customFormat="1" ht="15" customHeight="1" x14ac:dyDescent="0.25">
      <c r="A13" s="39" t="s">
        <v>13</v>
      </c>
      <c r="B13" s="13" t="s">
        <v>14</v>
      </c>
      <c r="C13" s="13" t="s">
        <v>95</v>
      </c>
      <c r="D13" s="16">
        <v>0</v>
      </c>
      <c r="E13" s="16"/>
      <c r="F13" s="40"/>
    </row>
    <row r="14" spans="1:6" s="4" customFormat="1" ht="15" customHeight="1" x14ac:dyDescent="0.25">
      <c r="A14" s="39" t="s">
        <v>15</v>
      </c>
      <c r="B14" s="13" t="s">
        <v>16</v>
      </c>
      <c r="C14" s="13" t="s">
        <v>95</v>
      </c>
      <c r="D14" s="16">
        <v>980</v>
      </c>
      <c r="E14" s="16">
        <v>440</v>
      </c>
      <c r="F14" s="40">
        <v>580</v>
      </c>
    </row>
    <row r="15" spans="1:6" s="4" customFormat="1" ht="15" customHeight="1" x14ac:dyDescent="0.25">
      <c r="A15" s="39" t="s">
        <v>17</v>
      </c>
      <c r="B15" s="13" t="s">
        <v>18</v>
      </c>
      <c r="C15" s="13" t="s">
        <v>95</v>
      </c>
      <c r="D15" s="16">
        <v>4900</v>
      </c>
      <c r="E15" s="16">
        <v>2200</v>
      </c>
      <c r="F15" s="40">
        <v>2900</v>
      </c>
    </row>
    <row r="16" spans="1:6" s="11" customFormat="1" ht="15" customHeight="1" x14ac:dyDescent="0.25">
      <c r="A16" s="63" t="s">
        <v>19</v>
      </c>
      <c r="B16" s="14" t="s">
        <v>20</v>
      </c>
      <c r="C16" s="14" t="s">
        <v>95</v>
      </c>
      <c r="D16" s="15">
        <f>SUM(D17:D18)</f>
        <v>112700</v>
      </c>
      <c r="E16" s="15">
        <f t="shared" ref="E16:F16" si="1">SUM(E17:E18)</f>
        <v>50600</v>
      </c>
      <c r="F16" s="15">
        <f t="shared" si="1"/>
        <v>66700</v>
      </c>
    </row>
    <row r="17" spans="1:7" s="5" customFormat="1" ht="15" customHeight="1" x14ac:dyDescent="0.2">
      <c r="A17" s="39" t="s">
        <v>21</v>
      </c>
      <c r="B17" s="13" t="s">
        <v>22</v>
      </c>
      <c r="C17" s="13" t="s">
        <v>95</v>
      </c>
      <c r="D17" s="16">
        <v>112700</v>
      </c>
      <c r="E17" s="16">
        <v>50600</v>
      </c>
      <c r="F17" s="40">
        <v>66700</v>
      </c>
    </row>
    <row r="18" spans="1:7" s="5" customFormat="1" ht="15" customHeight="1" x14ac:dyDescent="0.2">
      <c r="A18" s="39" t="s">
        <v>23</v>
      </c>
      <c r="B18" s="13" t="s">
        <v>24</v>
      </c>
      <c r="C18" s="13" t="s">
        <v>95</v>
      </c>
      <c r="D18" s="16">
        <v>0</v>
      </c>
      <c r="E18" s="16"/>
      <c r="F18" s="40"/>
    </row>
    <row r="19" spans="1:7" s="11" customFormat="1" ht="15" customHeight="1" x14ac:dyDescent="0.25">
      <c r="A19" s="63" t="s">
        <v>25</v>
      </c>
      <c r="B19" s="14" t="s">
        <v>26</v>
      </c>
      <c r="C19" s="14" t="s">
        <v>95</v>
      </c>
      <c r="D19" s="15">
        <f>SUM(D20:D21)</f>
        <v>18740</v>
      </c>
      <c r="E19" s="15">
        <f t="shared" ref="E19:F19" si="2">SUM(E20:E21)</f>
        <v>5720</v>
      </c>
      <c r="F19" s="15">
        <f t="shared" si="2"/>
        <v>7540</v>
      </c>
    </row>
    <row r="20" spans="1:7" s="5" customFormat="1" ht="15" customHeight="1" x14ac:dyDescent="0.2">
      <c r="A20" s="39" t="s">
        <v>27</v>
      </c>
      <c r="B20" s="13" t="s">
        <v>28</v>
      </c>
      <c r="C20" s="13" t="s">
        <v>95</v>
      </c>
      <c r="D20" s="16">
        <v>12740</v>
      </c>
      <c r="E20" s="16">
        <v>5720</v>
      </c>
      <c r="F20" s="40">
        <v>7540</v>
      </c>
    </row>
    <row r="21" spans="1:7" s="5" customFormat="1" ht="15" customHeight="1" x14ac:dyDescent="0.2">
      <c r="A21" s="39" t="s">
        <v>29</v>
      </c>
      <c r="B21" s="13" t="s">
        <v>30</v>
      </c>
      <c r="C21" s="13" t="s">
        <v>95</v>
      </c>
      <c r="D21" s="16">
        <v>6000</v>
      </c>
      <c r="E21" s="16"/>
      <c r="F21" s="40"/>
    </row>
    <row r="22" spans="1:7" s="11" customFormat="1" ht="15" customHeight="1" x14ac:dyDescent="0.25">
      <c r="A22" s="63" t="s">
        <v>31</v>
      </c>
      <c r="B22" s="14" t="s">
        <v>32</v>
      </c>
      <c r="C22" s="14" t="s">
        <v>95</v>
      </c>
      <c r="D22" s="15">
        <f>SUM(D23:D32)</f>
        <v>324933</v>
      </c>
      <c r="E22" s="15">
        <f t="shared" ref="E22:F22" si="3">SUM(E23:E32)</f>
        <v>86922</v>
      </c>
      <c r="F22" s="15">
        <f t="shared" si="3"/>
        <v>110345</v>
      </c>
    </row>
    <row r="23" spans="1:7" s="5" customFormat="1" ht="15" customHeight="1" x14ac:dyDescent="0.2">
      <c r="A23" s="39" t="s">
        <v>33</v>
      </c>
      <c r="B23" s="13" t="s">
        <v>34</v>
      </c>
      <c r="C23" s="13" t="s">
        <v>95</v>
      </c>
      <c r="D23" s="16">
        <v>235533</v>
      </c>
      <c r="E23" s="16">
        <v>73722</v>
      </c>
      <c r="F23" s="40">
        <v>92945</v>
      </c>
    </row>
    <row r="24" spans="1:7" s="5" customFormat="1" ht="15" hidden="1" customHeight="1" x14ac:dyDescent="0.2">
      <c r="A24" s="39"/>
      <c r="B24" s="13" t="s">
        <v>102</v>
      </c>
      <c r="C24" s="13" t="s">
        <v>95</v>
      </c>
      <c r="D24" s="16"/>
      <c r="E24" s="16"/>
      <c r="F24" s="40"/>
    </row>
    <row r="25" spans="1:7" s="5" customFormat="1" ht="15" hidden="1" customHeight="1" x14ac:dyDescent="0.2">
      <c r="A25" s="39"/>
      <c r="B25" s="13" t="s">
        <v>103</v>
      </c>
      <c r="C25" s="13" t="s">
        <v>95</v>
      </c>
      <c r="D25" s="16"/>
      <c r="E25" s="16"/>
      <c r="F25" s="40"/>
    </row>
    <row r="26" spans="1:7" s="5" customFormat="1" ht="15" hidden="1" customHeight="1" x14ac:dyDescent="0.2">
      <c r="A26" s="39"/>
      <c r="B26" s="13" t="s">
        <v>104</v>
      </c>
      <c r="C26" s="13" t="s">
        <v>95</v>
      </c>
      <c r="D26" s="16"/>
      <c r="E26" s="16"/>
      <c r="F26" s="40"/>
      <c r="G26" s="61"/>
    </row>
    <row r="27" spans="1:7" s="5" customFormat="1" ht="15" hidden="1" customHeight="1" x14ac:dyDescent="0.2">
      <c r="A27" s="39"/>
      <c r="B27" s="13" t="s">
        <v>105</v>
      </c>
      <c r="C27" s="13" t="s">
        <v>95</v>
      </c>
      <c r="D27" s="16"/>
      <c r="E27" s="16"/>
      <c r="F27" s="40"/>
    </row>
    <row r="28" spans="1:7" s="5" customFormat="1" ht="15" customHeight="1" x14ac:dyDescent="0.2">
      <c r="A28" s="39" t="s">
        <v>35</v>
      </c>
      <c r="B28" s="13" t="s">
        <v>36</v>
      </c>
      <c r="C28" s="13" t="s">
        <v>95</v>
      </c>
      <c r="D28" s="16">
        <v>89400</v>
      </c>
      <c r="E28" s="16">
        <v>13200</v>
      </c>
      <c r="F28" s="40">
        <v>17400</v>
      </c>
    </row>
    <row r="29" spans="1:7" s="5" customFormat="1" ht="15" hidden="1" customHeight="1" x14ac:dyDescent="0.2">
      <c r="A29" s="39"/>
      <c r="B29" s="13" t="s">
        <v>97</v>
      </c>
      <c r="C29" s="13" t="s">
        <v>95</v>
      </c>
      <c r="D29" s="16"/>
      <c r="E29" s="16"/>
      <c r="F29" s="40"/>
    </row>
    <row r="30" spans="1:7" s="5" customFormat="1" ht="15" hidden="1" customHeight="1" x14ac:dyDescent="0.2">
      <c r="A30" s="39"/>
      <c r="B30" s="13" t="s">
        <v>98</v>
      </c>
      <c r="C30" s="13" t="s">
        <v>95</v>
      </c>
      <c r="D30" s="16"/>
      <c r="E30" s="16"/>
      <c r="F30" s="40"/>
    </row>
    <row r="31" spans="1:7" s="5" customFormat="1" ht="15" customHeight="1" x14ac:dyDescent="0.2">
      <c r="A31" s="39" t="s">
        <v>37</v>
      </c>
      <c r="B31" s="13" t="s">
        <v>38</v>
      </c>
      <c r="C31" s="13" t="s">
        <v>95</v>
      </c>
      <c r="D31" s="16">
        <v>0</v>
      </c>
      <c r="E31" s="16">
        <v>0</v>
      </c>
      <c r="F31" s="40">
        <v>0</v>
      </c>
    </row>
    <row r="32" spans="1:7" s="5" customFormat="1" ht="15" customHeight="1" x14ac:dyDescent="0.2">
      <c r="A32" s="39" t="s">
        <v>39</v>
      </c>
      <c r="B32" s="13" t="s">
        <v>40</v>
      </c>
      <c r="C32" s="13" t="s">
        <v>95</v>
      </c>
      <c r="D32" s="16">
        <v>0</v>
      </c>
      <c r="E32" s="16">
        <v>0</v>
      </c>
      <c r="F32" s="40">
        <v>0</v>
      </c>
    </row>
    <row r="33" spans="1:6" s="11" customFormat="1" ht="15" customHeight="1" x14ac:dyDescent="0.25">
      <c r="A33" s="63" t="s">
        <v>41</v>
      </c>
      <c r="B33" s="14" t="s">
        <v>42</v>
      </c>
      <c r="C33" s="14" t="s">
        <v>95</v>
      </c>
      <c r="D33" s="15">
        <f>SUM(D34:D37)</f>
        <v>90760</v>
      </c>
      <c r="E33" s="15">
        <f t="shared" ref="E33:F33" si="4">SUM(E34:E37)</f>
        <v>27280</v>
      </c>
      <c r="F33" s="15">
        <f t="shared" si="4"/>
        <v>35960</v>
      </c>
    </row>
    <row r="34" spans="1:6" s="4" customFormat="1" ht="15" customHeight="1" x14ac:dyDescent="0.25">
      <c r="A34" s="37" t="s">
        <v>43</v>
      </c>
      <c r="B34" s="13" t="s">
        <v>44</v>
      </c>
      <c r="C34" s="13" t="s">
        <v>95</v>
      </c>
      <c r="D34" s="16">
        <v>0</v>
      </c>
      <c r="E34" s="16">
        <v>0</v>
      </c>
      <c r="F34" s="40">
        <v>0</v>
      </c>
    </row>
    <row r="35" spans="1:6" s="5" customFormat="1" ht="15" customHeight="1" x14ac:dyDescent="0.2">
      <c r="A35" s="39" t="s">
        <v>45</v>
      </c>
      <c r="B35" s="13" t="s">
        <v>46</v>
      </c>
      <c r="C35" s="13" t="s">
        <v>95</v>
      </c>
      <c r="D35" s="16">
        <v>90760</v>
      </c>
      <c r="E35" s="16">
        <v>27280</v>
      </c>
      <c r="F35" s="40">
        <v>35960</v>
      </c>
    </row>
    <row r="36" spans="1:6" s="5" customFormat="1" ht="15" hidden="1" customHeight="1" x14ac:dyDescent="0.2">
      <c r="A36" s="39"/>
      <c r="B36" s="13" t="s">
        <v>101</v>
      </c>
      <c r="C36" s="13" t="s">
        <v>95</v>
      </c>
      <c r="D36" s="16"/>
      <c r="E36" s="16"/>
      <c r="F36" s="40"/>
    </row>
    <row r="37" spans="1:6" s="4" customFormat="1" ht="15" customHeight="1" x14ac:dyDescent="0.25">
      <c r="A37" s="39" t="s">
        <v>47</v>
      </c>
      <c r="B37" s="13" t="s">
        <v>48</v>
      </c>
      <c r="C37" s="13" t="s">
        <v>95</v>
      </c>
      <c r="D37" s="16"/>
      <c r="E37" s="16"/>
      <c r="F37" s="40"/>
    </row>
    <row r="38" spans="1:6" s="18" customFormat="1" ht="15" customHeight="1" x14ac:dyDescent="0.25">
      <c r="A38" s="41" t="s">
        <v>49</v>
      </c>
      <c r="B38" s="17" t="s">
        <v>50</v>
      </c>
      <c r="C38" s="17" t="s">
        <v>95</v>
      </c>
      <c r="D38" s="24"/>
      <c r="E38" s="24"/>
      <c r="F38" s="34"/>
    </row>
    <row r="39" spans="1:6" s="18" customFormat="1" ht="15" customHeight="1" x14ac:dyDescent="0.25">
      <c r="A39" s="41" t="s">
        <v>51</v>
      </c>
      <c r="B39" s="17" t="s">
        <v>52</v>
      </c>
      <c r="C39" s="17" t="s">
        <v>95</v>
      </c>
      <c r="D39" s="24"/>
      <c r="E39" s="24"/>
      <c r="F39" s="34"/>
    </row>
    <row r="40" spans="1:6" s="18" customFormat="1" ht="15" customHeight="1" x14ac:dyDescent="0.25">
      <c r="A40" s="41" t="s">
        <v>53</v>
      </c>
      <c r="B40" s="17" t="s">
        <v>54</v>
      </c>
      <c r="C40" s="17" t="s">
        <v>95</v>
      </c>
      <c r="D40" s="24"/>
      <c r="E40" s="24"/>
      <c r="F40" s="34"/>
    </row>
    <row r="41" spans="1:6" s="11" customFormat="1" ht="15" customHeight="1" x14ac:dyDescent="0.25">
      <c r="A41" s="41" t="s">
        <v>55</v>
      </c>
      <c r="B41" s="17" t="s">
        <v>99</v>
      </c>
      <c r="C41" s="17" t="s">
        <v>95</v>
      </c>
      <c r="D41" s="24">
        <v>65850</v>
      </c>
      <c r="E41" s="24">
        <v>9350</v>
      </c>
      <c r="F41" s="34">
        <v>12615</v>
      </c>
    </row>
    <row r="42" spans="1:6" s="11" customFormat="1" ht="15" hidden="1" customHeight="1" x14ac:dyDescent="0.25">
      <c r="A42" s="41"/>
      <c r="B42" s="17" t="s">
        <v>100</v>
      </c>
      <c r="C42" s="17" t="s">
        <v>95</v>
      </c>
      <c r="D42" s="65"/>
      <c r="E42" s="65"/>
      <c r="F42" s="66"/>
    </row>
    <row r="43" spans="1:6" s="4" customFormat="1" ht="15" customHeight="1" x14ac:dyDescent="0.25">
      <c r="A43" s="63" t="s">
        <v>56</v>
      </c>
      <c r="B43" s="14" t="s">
        <v>57</v>
      </c>
      <c r="C43" s="14" t="s">
        <v>95</v>
      </c>
      <c r="D43" s="15">
        <f>SUM(D11+D16+D19+D22+D33+D38-D39+D40+D41)</f>
        <v>685503</v>
      </c>
      <c r="E43" s="15">
        <f t="shared" ref="E43:F43" si="5">SUM(E11+E16+E19+E22+E33+E38-E39+E40+E41)</f>
        <v>212432</v>
      </c>
      <c r="F43" s="15">
        <f t="shared" si="5"/>
        <v>276080</v>
      </c>
    </row>
    <row r="44" spans="1:6" s="5" customFormat="1" ht="15" customHeight="1" x14ac:dyDescent="0.2">
      <c r="A44" s="39" t="s">
        <v>58</v>
      </c>
      <c r="B44" s="13" t="s">
        <v>59</v>
      </c>
      <c r="C44" s="13" t="s">
        <v>95</v>
      </c>
      <c r="D44" s="16">
        <v>39.35</v>
      </c>
      <c r="E44" s="16">
        <v>5.76</v>
      </c>
      <c r="F44" s="40">
        <v>5.77</v>
      </c>
    </row>
    <row r="45" spans="1:6" s="5" customFormat="1" ht="15" customHeight="1" x14ac:dyDescent="0.2">
      <c r="A45" s="39" t="s">
        <v>60</v>
      </c>
      <c r="B45" s="13" t="s">
        <v>61</v>
      </c>
      <c r="C45" s="13" t="s">
        <v>95</v>
      </c>
      <c r="D45" s="16"/>
      <c r="E45" s="16"/>
      <c r="F45" s="40"/>
    </row>
    <row r="46" spans="1:6" s="5" customFormat="1" ht="15" customHeight="1" x14ac:dyDescent="0.2">
      <c r="A46" s="39" t="s">
        <v>62</v>
      </c>
      <c r="B46" s="13" t="s">
        <v>63</v>
      </c>
      <c r="C46" s="13" t="s">
        <v>64</v>
      </c>
      <c r="D46" s="16">
        <v>0.5</v>
      </c>
      <c r="E46" s="16">
        <v>0.5</v>
      </c>
      <c r="F46" s="40">
        <v>0.5</v>
      </c>
    </row>
    <row r="47" spans="1:6" s="4" customFormat="1" ht="15" customHeight="1" x14ac:dyDescent="0.25">
      <c r="A47" s="39" t="s">
        <v>65</v>
      </c>
      <c r="B47" s="13" t="s">
        <v>66</v>
      </c>
      <c r="C47" s="13" t="s">
        <v>67</v>
      </c>
      <c r="D47" s="65">
        <v>33320</v>
      </c>
      <c r="E47" s="65"/>
      <c r="F47" s="66"/>
    </row>
    <row r="48" spans="1:6" s="4" customFormat="1" ht="15" customHeight="1" x14ac:dyDescent="0.25">
      <c r="A48" s="39" t="s">
        <v>68</v>
      </c>
      <c r="B48" s="13" t="s">
        <v>69</v>
      </c>
      <c r="C48" s="13" t="s">
        <v>67</v>
      </c>
      <c r="D48" s="16"/>
      <c r="E48" s="16"/>
      <c r="F48" s="40"/>
    </row>
    <row r="49" spans="1:6" s="4" customFormat="1" ht="15" customHeight="1" x14ac:dyDescent="0.25">
      <c r="A49" s="39" t="s">
        <v>73</v>
      </c>
      <c r="B49" s="13" t="s">
        <v>74</v>
      </c>
      <c r="C49" s="13" t="s">
        <v>67</v>
      </c>
      <c r="D49" s="16"/>
      <c r="E49" s="16"/>
      <c r="F49" s="40"/>
    </row>
    <row r="50" spans="1:6" s="4" customFormat="1" ht="15" customHeight="1" thickBot="1" x14ac:dyDescent="0.3">
      <c r="A50" s="42" t="s">
        <v>75</v>
      </c>
      <c r="B50" s="36" t="s">
        <v>76</v>
      </c>
      <c r="C50" s="36" t="s">
        <v>67</v>
      </c>
      <c r="D50" s="43"/>
      <c r="E50" s="71">
        <v>14960</v>
      </c>
      <c r="F50" s="72">
        <v>19720</v>
      </c>
    </row>
    <row r="51" spans="1:6" s="4" customFormat="1" ht="33" customHeight="1" x14ac:dyDescent="0.25">
      <c r="A51" s="56"/>
      <c r="B51" s="20"/>
      <c r="C51" s="20"/>
      <c r="D51" s="57"/>
      <c r="E51" s="57"/>
      <c r="F51" s="57"/>
    </row>
    <row r="52" spans="1:6" s="20" customFormat="1" ht="13.95" customHeight="1" thickBot="1" x14ac:dyDescent="0.25"/>
    <row r="53" spans="1:6" s="5" customFormat="1" ht="19.95" customHeight="1" thickBot="1" x14ac:dyDescent="0.35">
      <c r="A53" s="96" t="s">
        <v>127</v>
      </c>
      <c r="B53" s="97"/>
      <c r="C53" s="97"/>
      <c r="D53" s="98"/>
      <c r="E53" s="98"/>
      <c r="F53" s="99"/>
    </row>
    <row r="54" spans="1:6" s="5" customFormat="1" ht="19.95" customHeight="1" x14ac:dyDescent="0.2">
      <c r="A54" s="102" t="s">
        <v>3</v>
      </c>
      <c r="B54" s="100" t="s">
        <v>77</v>
      </c>
      <c r="C54" s="100" t="s">
        <v>128</v>
      </c>
      <c r="D54" s="55" t="s">
        <v>129</v>
      </c>
      <c r="E54" s="55" t="s">
        <v>129</v>
      </c>
      <c r="F54" s="45" t="s">
        <v>129</v>
      </c>
    </row>
    <row r="55" spans="1:6" s="4" customFormat="1" ht="33" customHeight="1" thickBot="1" x14ac:dyDescent="0.3">
      <c r="A55" s="103"/>
      <c r="B55" s="101"/>
      <c r="C55" s="101"/>
      <c r="D55" s="53" t="s">
        <v>108</v>
      </c>
      <c r="E55" s="53" t="s">
        <v>109</v>
      </c>
      <c r="F55" s="67" t="s">
        <v>96</v>
      </c>
    </row>
    <row r="56" spans="1:6" s="5" customFormat="1" ht="20.399999999999999" customHeight="1" x14ac:dyDescent="0.2">
      <c r="A56" s="30" t="s">
        <v>78</v>
      </c>
      <c r="B56" s="73" t="s">
        <v>79</v>
      </c>
      <c r="C56" s="73" t="s">
        <v>80</v>
      </c>
      <c r="D56" s="46">
        <v>23.05</v>
      </c>
      <c r="E56" s="46">
        <v>14.57</v>
      </c>
      <c r="F56" s="74">
        <v>14.38</v>
      </c>
    </row>
    <row r="57" spans="1:6" s="4" customFormat="1" ht="20.399999999999999" customHeight="1" x14ac:dyDescent="0.25">
      <c r="A57" s="31" t="s">
        <v>81</v>
      </c>
      <c r="B57" s="13" t="s">
        <v>82</v>
      </c>
      <c r="C57" s="13" t="s">
        <v>10</v>
      </c>
      <c r="D57" s="22">
        <f>SUM(D43)</f>
        <v>685503</v>
      </c>
      <c r="E57" s="22">
        <f>SUM(E43)</f>
        <v>212432</v>
      </c>
      <c r="F57" s="32">
        <f t="shared" ref="F57" si="6">SUM(F43)</f>
        <v>276080</v>
      </c>
    </row>
    <row r="58" spans="1:6" s="25" customFormat="1" ht="20.399999999999999" customHeight="1" x14ac:dyDescent="0.2">
      <c r="A58" s="33" t="s">
        <v>83</v>
      </c>
      <c r="B58" s="23" t="s">
        <v>84</v>
      </c>
      <c r="C58" s="23" t="s">
        <v>10</v>
      </c>
      <c r="D58" s="24">
        <v>-19103</v>
      </c>
      <c r="E58" s="24">
        <v>0</v>
      </c>
      <c r="F58" s="34">
        <v>0</v>
      </c>
    </row>
    <row r="59" spans="1:6" s="5" customFormat="1" ht="20.399999999999999" customHeight="1" x14ac:dyDescent="0.25">
      <c r="A59" s="31" t="s">
        <v>85</v>
      </c>
      <c r="B59" s="13" t="s">
        <v>86</v>
      </c>
      <c r="C59" s="26" t="s">
        <v>87</v>
      </c>
      <c r="D59" s="27">
        <f>SUM(D58/D57)</f>
        <v>-2.7867128225551166E-2</v>
      </c>
      <c r="E59" s="27">
        <f t="shared" ref="E59:F59" si="7">SUM(E58/E57)</f>
        <v>0</v>
      </c>
      <c r="F59" s="35">
        <f t="shared" si="7"/>
        <v>0</v>
      </c>
    </row>
    <row r="60" spans="1:6" s="4" customFormat="1" ht="20.399999999999999" customHeight="1" x14ac:dyDescent="0.25">
      <c r="A60" s="31" t="s">
        <v>88</v>
      </c>
      <c r="B60" s="13" t="s">
        <v>89</v>
      </c>
      <c r="C60" s="13" t="s">
        <v>10</v>
      </c>
      <c r="D60" s="22">
        <v>0</v>
      </c>
      <c r="E60" s="22">
        <v>1</v>
      </c>
      <c r="F60" s="32">
        <v>2</v>
      </c>
    </row>
    <row r="61" spans="1:6" s="4" customFormat="1" ht="20.399999999999999" customHeight="1" x14ac:dyDescent="0.25">
      <c r="A61" s="31" t="s">
        <v>90</v>
      </c>
      <c r="B61" s="13" t="s">
        <v>91</v>
      </c>
      <c r="C61" s="13" t="s">
        <v>67</v>
      </c>
      <c r="D61" s="22">
        <f>SUM(D57+D58)</f>
        <v>666400</v>
      </c>
      <c r="E61" s="22">
        <f t="shared" ref="E61:F61" si="8">SUM(E57+E58)</f>
        <v>212432</v>
      </c>
      <c r="F61" s="32">
        <f t="shared" si="8"/>
        <v>276080</v>
      </c>
    </row>
    <row r="62" spans="1:6" s="4" customFormat="1" ht="20.399999999999999" customHeight="1" x14ac:dyDescent="0.25">
      <c r="A62" s="31" t="s">
        <v>92</v>
      </c>
      <c r="B62" s="13" t="s">
        <v>93</v>
      </c>
      <c r="C62" s="13" t="s">
        <v>67</v>
      </c>
      <c r="D62" s="22">
        <f>SUM(D47)</f>
        <v>33320</v>
      </c>
      <c r="E62" s="22">
        <f>SUM(E50)</f>
        <v>14960</v>
      </c>
      <c r="F62" s="32">
        <f>SUM(F50)</f>
        <v>19720</v>
      </c>
    </row>
    <row r="63" spans="1:6" s="4" customFormat="1" ht="20.399999999999999" customHeight="1" x14ac:dyDescent="0.25">
      <c r="A63" s="47" t="s">
        <v>94</v>
      </c>
      <c r="B63" s="19" t="s">
        <v>106</v>
      </c>
      <c r="C63" s="19" t="s">
        <v>80</v>
      </c>
      <c r="D63" s="77">
        <f>SUM(D61/D62)</f>
        <v>20</v>
      </c>
      <c r="E63" s="77">
        <f>SUM(E61/E62)</f>
        <v>14.2</v>
      </c>
      <c r="F63" s="77">
        <f>SUM(F61/F62)</f>
        <v>14</v>
      </c>
    </row>
    <row r="64" spans="1:6" s="4" customFormat="1" ht="20.399999999999999" customHeight="1" x14ac:dyDescent="0.25">
      <c r="A64" s="47" t="s">
        <v>130</v>
      </c>
      <c r="B64" s="19" t="s">
        <v>133</v>
      </c>
      <c r="C64" s="19" t="s">
        <v>80</v>
      </c>
      <c r="D64" s="77">
        <f>SUM(D63*1.15)</f>
        <v>23</v>
      </c>
      <c r="E64" s="77">
        <f t="shared" ref="E64:F64" si="9">SUM(E63*1.15)</f>
        <v>16.329999999999998</v>
      </c>
      <c r="F64" s="75">
        <f t="shared" si="9"/>
        <v>16.099999999999998</v>
      </c>
    </row>
    <row r="65" spans="1:1014" s="4" customFormat="1" ht="20.399999999999999" customHeight="1" thickBot="1" x14ac:dyDescent="0.3">
      <c r="A65" s="69" t="s">
        <v>131</v>
      </c>
      <c r="B65" s="70" t="s">
        <v>132</v>
      </c>
      <c r="C65" s="70" t="s">
        <v>80</v>
      </c>
      <c r="D65" s="78">
        <f>SUM(D63*1.1)</f>
        <v>22</v>
      </c>
      <c r="E65" s="78">
        <f t="shared" ref="E65:F65" si="10">SUM(E63*1.1)</f>
        <v>15.620000000000001</v>
      </c>
      <c r="F65" s="79">
        <f t="shared" si="10"/>
        <v>15.400000000000002</v>
      </c>
    </row>
    <row r="66" spans="1:1014" s="28" customFormat="1" ht="12" x14ac:dyDescent="0.25">
      <c r="A66" s="80"/>
      <c r="B66" s="80"/>
      <c r="C66" s="80"/>
    </row>
    <row r="67" spans="1:1014" s="4" customFormat="1" ht="17.55" customHeight="1" x14ac:dyDescent="0.25">
      <c r="B67" s="3" t="s">
        <v>139</v>
      </c>
      <c r="C67" s="6"/>
    </row>
    <row r="68" spans="1:1014" s="4" customFormat="1" ht="17.55" customHeight="1" x14ac:dyDescent="0.25">
      <c r="B68" s="3" t="s">
        <v>136</v>
      </c>
      <c r="C68" s="6"/>
    </row>
    <row r="69" spans="1:1014" s="4" customFormat="1" ht="17.55" customHeight="1" x14ac:dyDescent="0.25">
      <c r="B69" s="3" t="s">
        <v>137</v>
      </c>
      <c r="C69" s="9"/>
    </row>
    <row r="70" spans="1:1014" s="4" customFormat="1" ht="17.55" customHeight="1" x14ac:dyDescent="0.25">
      <c r="B70" s="3" t="s">
        <v>138</v>
      </c>
      <c r="C70" s="29"/>
    </row>
    <row r="71" spans="1:1014" s="4" customFormat="1" ht="17.55" customHeight="1" x14ac:dyDescent="0.25">
      <c r="B71" s="3"/>
      <c r="C71" s="6"/>
    </row>
    <row r="72" spans="1:1014" ht="8.5500000000000007" customHeigh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</row>
  </sheetData>
  <mergeCells count="14">
    <mergeCell ref="A1:F1"/>
    <mergeCell ref="A53:F53"/>
    <mergeCell ref="B54:B55"/>
    <mergeCell ref="A54:A55"/>
    <mergeCell ref="C54:C55"/>
    <mergeCell ref="A2:C2"/>
    <mergeCell ref="A66:C66"/>
    <mergeCell ref="A8:A10"/>
    <mergeCell ref="B8:B10"/>
    <mergeCell ref="A7:F7"/>
    <mergeCell ref="D9:D10"/>
    <mergeCell ref="E9:E10"/>
    <mergeCell ref="F9:F10"/>
    <mergeCell ref="C8:C10"/>
  </mergeCells>
  <pageMargins left="0.23622047244094491" right="0.23622047244094491" top="0.35433070866141736" bottom="0.35433070866141736" header="0.31496062992125984" footer="0.31496062992125984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B81"/>
  <sheetViews>
    <sheetView workbookViewId="0">
      <selection activeCell="I53" sqref="I53"/>
    </sheetView>
  </sheetViews>
  <sheetFormatPr defaultRowHeight="14.4" x14ac:dyDescent="0.3"/>
  <cols>
    <col min="1" max="1" width="9.6640625" style="1" customWidth="1"/>
    <col min="2" max="2" width="46" style="1" customWidth="1"/>
    <col min="3" max="3" width="8.5546875" style="1" customWidth="1"/>
    <col min="4" max="4" width="22.33203125" style="1" customWidth="1"/>
    <col min="5" max="1016" width="8.88671875" style="1"/>
  </cols>
  <sheetData>
    <row r="1" spans="1:4" s="2" customFormat="1" ht="13.8" x14ac:dyDescent="0.25">
      <c r="A1" s="105" t="s">
        <v>134</v>
      </c>
      <c r="B1" s="105"/>
      <c r="C1" s="105"/>
      <c r="D1" s="105"/>
    </row>
    <row r="2" spans="1:4" s="11" customFormat="1" ht="7.8" customHeight="1" x14ac:dyDescent="0.25">
      <c r="A2" s="104"/>
      <c r="B2" s="104"/>
      <c r="C2" s="104"/>
      <c r="D2" s="104"/>
    </row>
    <row r="3" spans="1:4" s="5" customFormat="1" ht="11.4" x14ac:dyDescent="0.2">
      <c r="A3" s="6" t="s">
        <v>0</v>
      </c>
      <c r="C3" s="21" t="s">
        <v>112</v>
      </c>
      <c r="D3" s="6"/>
    </row>
    <row r="4" spans="1:4" s="4" customFormat="1" ht="12" x14ac:dyDescent="0.25">
      <c r="A4" s="6" t="s">
        <v>1</v>
      </c>
      <c r="C4" s="21" t="s">
        <v>112</v>
      </c>
      <c r="D4" s="6"/>
    </row>
    <row r="5" spans="1:4" s="4" customFormat="1" ht="12" x14ac:dyDescent="0.25">
      <c r="A5" s="6" t="s">
        <v>2</v>
      </c>
      <c r="C5" s="21" t="s">
        <v>112</v>
      </c>
      <c r="D5" s="6"/>
    </row>
    <row r="6" spans="1:4" s="11" customFormat="1" ht="12.6" customHeight="1" thickBot="1" x14ac:dyDescent="0.3">
      <c r="A6" s="6"/>
      <c r="B6" s="12"/>
      <c r="C6" s="12"/>
      <c r="D6" s="59"/>
    </row>
    <row r="7" spans="1:4" s="5" customFormat="1" ht="21" customHeight="1" thickBot="1" x14ac:dyDescent="0.25">
      <c r="A7" s="106" t="s">
        <v>126</v>
      </c>
      <c r="B7" s="107"/>
      <c r="C7" s="107"/>
      <c r="D7" s="108"/>
    </row>
    <row r="8" spans="1:4" s="4" customFormat="1" ht="22.05" customHeight="1" x14ac:dyDescent="0.25">
      <c r="A8" s="81" t="s">
        <v>3</v>
      </c>
      <c r="B8" s="83" t="s">
        <v>4</v>
      </c>
      <c r="C8" s="92" t="s">
        <v>110</v>
      </c>
      <c r="D8" s="45" t="s">
        <v>140</v>
      </c>
    </row>
    <row r="9" spans="1:4" s="4" customFormat="1" ht="15" customHeight="1" x14ac:dyDescent="0.25">
      <c r="A9" s="82"/>
      <c r="B9" s="84"/>
      <c r="C9" s="93"/>
      <c r="D9" s="109" t="s">
        <v>115</v>
      </c>
    </row>
    <row r="10" spans="1:4" s="4" customFormat="1" ht="15" customHeight="1" x14ac:dyDescent="0.25">
      <c r="A10" s="82"/>
      <c r="B10" s="84"/>
      <c r="C10" s="93"/>
      <c r="D10" s="110"/>
    </row>
    <row r="11" spans="1:4" s="11" customFormat="1" ht="15" customHeight="1" x14ac:dyDescent="0.25">
      <c r="A11" s="63" t="s">
        <v>8</v>
      </c>
      <c r="B11" s="14" t="s">
        <v>9</v>
      </c>
      <c r="C11" s="14" t="s">
        <v>95</v>
      </c>
      <c r="D11" s="38">
        <f>SUM(D12:D15)</f>
        <v>495000</v>
      </c>
    </row>
    <row r="12" spans="1:4" s="5" customFormat="1" ht="15" customHeight="1" x14ac:dyDescent="0.2">
      <c r="A12" s="39" t="s">
        <v>11</v>
      </c>
      <c r="B12" s="13" t="s">
        <v>12</v>
      </c>
      <c r="C12" s="13" t="s">
        <v>95</v>
      </c>
      <c r="D12" s="40">
        <v>0</v>
      </c>
    </row>
    <row r="13" spans="1:4" s="4" customFormat="1" ht="15" customHeight="1" x14ac:dyDescent="0.25">
      <c r="A13" s="39" t="s">
        <v>13</v>
      </c>
      <c r="B13" s="13" t="s">
        <v>14</v>
      </c>
      <c r="C13" s="13" t="s">
        <v>95</v>
      </c>
      <c r="D13" s="40">
        <v>490000</v>
      </c>
    </row>
    <row r="14" spans="1:4" s="4" customFormat="1" ht="15" customHeight="1" x14ac:dyDescent="0.25">
      <c r="A14" s="39" t="s">
        <v>15</v>
      </c>
      <c r="B14" s="13" t="s">
        <v>16</v>
      </c>
      <c r="C14" s="13" t="s">
        <v>95</v>
      </c>
      <c r="D14" s="40">
        <v>0</v>
      </c>
    </row>
    <row r="15" spans="1:4" s="4" customFormat="1" ht="15" customHeight="1" x14ac:dyDescent="0.25">
      <c r="A15" s="39" t="s">
        <v>17</v>
      </c>
      <c r="B15" s="13" t="s">
        <v>18</v>
      </c>
      <c r="C15" s="13" t="s">
        <v>95</v>
      </c>
      <c r="D15" s="40">
        <v>5000</v>
      </c>
    </row>
    <row r="16" spans="1:4" s="11" customFormat="1" ht="15" customHeight="1" x14ac:dyDescent="0.25">
      <c r="A16" s="63" t="s">
        <v>19</v>
      </c>
      <c r="B16" s="14" t="s">
        <v>20</v>
      </c>
      <c r="C16" s="14" t="s">
        <v>95</v>
      </c>
      <c r="D16" s="38">
        <f>SUM(D17:D18)</f>
        <v>92100</v>
      </c>
    </row>
    <row r="17" spans="1:4" s="5" customFormat="1" ht="15" customHeight="1" x14ac:dyDescent="0.2">
      <c r="A17" s="39" t="s">
        <v>21</v>
      </c>
      <c r="B17" s="13" t="s">
        <v>22</v>
      </c>
      <c r="C17" s="13" t="s">
        <v>95</v>
      </c>
      <c r="D17" s="40">
        <v>92000</v>
      </c>
    </row>
    <row r="18" spans="1:4" s="5" customFormat="1" ht="15" customHeight="1" x14ac:dyDescent="0.2">
      <c r="A18" s="39" t="s">
        <v>23</v>
      </c>
      <c r="B18" s="13" t="s">
        <v>24</v>
      </c>
      <c r="C18" s="13" t="s">
        <v>95</v>
      </c>
      <c r="D18" s="40">
        <v>100</v>
      </c>
    </row>
    <row r="19" spans="1:4" s="11" customFormat="1" ht="15" customHeight="1" x14ac:dyDescent="0.25">
      <c r="A19" s="63" t="s">
        <v>25</v>
      </c>
      <c r="B19" s="14" t="s">
        <v>26</v>
      </c>
      <c r="C19" s="14" t="s">
        <v>95</v>
      </c>
      <c r="D19" s="38">
        <f>SUM(D20:D21)</f>
        <v>30000</v>
      </c>
    </row>
    <row r="20" spans="1:4" s="5" customFormat="1" ht="15" customHeight="1" x14ac:dyDescent="0.2">
      <c r="A20" s="39" t="s">
        <v>27</v>
      </c>
      <c r="B20" s="13" t="s">
        <v>28</v>
      </c>
      <c r="C20" s="13" t="s">
        <v>95</v>
      </c>
      <c r="D20" s="40">
        <v>30000</v>
      </c>
    </row>
    <row r="21" spans="1:4" s="5" customFormat="1" ht="15" customHeight="1" x14ac:dyDescent="0.2">
      <c r="A21" s="39" t="s">
        <v>29</v>
      </c>
      <c r="B21" s="13" t="s">
        <v>30</v>
      </c>
      <c r="C21" s="13" t="s">
        <v>95</v>
      </c>
      <c r="D21" s="40">
        <v>0</v>
      </c>
    </row>
    <row r="22" spans="1:4" s="11" customFormat="1" ht="15" customHeight="1" x14ac:dyDescent="0.25">
      <c r="A22" s="63" t="s">
        <v>31</v>
      </c>
      <c r="B22" s="14" t="s">
        <v>32</v>
      </c>
      <c r="C22" s="14" t="s">
        <v>95</v>
      </c>
      <c r="D22" s="38">
        <f>SUM(D23:D28)</f>
        <v>439000</v>
      </c>
    </row>
    <row r="23" spans="1:4" s="5" customFormat="1" ht="15" customHeight="1" x14ac:dyDescent="0.2">
      <c r="A23" s="39" t="s">
        <v>33</v>
      </c>
      <c r="B23" s="13" t="s">
        <v>34</v>
      </c>
      <c r="C23" s="13" t="s">
        <v>95</v>
      </c>
      <c r="D23" s="40">
        <v>389000</v>
      </c>
    </row>
    <row r="24" spans="1:4" s="5" customFormat="1" ht="15" hidden="1" customHeight="1" x14ac:dyDescent="0.2">
      <c r="A24" s="39"/>
      <c r="B24" s="13" t="s">
        <v>116</v>
      </c>
      <c r="C24" s="13" t="s">
        <v>95</v>
      </c>
      <c r="D24" s="40"/>
    </row>
    <row r="25" spans="1:4" s="5" customFormat="1" ht="15" hidden="1" customHeight="1" x14ac:dyDescent="0.2">
      <c r="A25" s="39"/>
      <c r="B25" s="13" t="s">
        <v>117</v>
      </c>
      <c r="C25" s="13" t="s">
        <v>95</v>
      </c>
      <c r="D25" s="40"/>
    </row>
    <row r="26" spans="1:4" s="5" customFormat="1" ht="15" customHeight="1" x14ac:dyDescent="0.2">
      <c r="A26" s="39" t="s">
        <v>35</v>
      </c>
      <c r="B26" s="13" t="s">
        <v>36</v>
      </c>
      <c r="C26" s="13" t="s">
        <v>95</v>
      </c>
      <c r="D26" s="40">
        <v>50000</v>
      </c>
    </row>
    <row r="27" spans="1:4" s="5" customFormat="1" ht="15" customHeight="1" x14ac:dyDescent="0.2">
      <c r="A27" s="39" t="s">
        <v>37</v>
      </c>
      <c r="B27" s="13" t="s">
        <v>38</v>
      </c>
      <c r="C27" s="13" t="s">
        <v>95</v>
      </c>
      <c r="D27" s="40">
        <v>0</v>
      </c>
    </row>
    <row r="28" spans="1:4" s="5" customFormat="1" ht="15" customHeight="1" x14ac:dyDescent="0.2">
      <c r="A28" s="39" t="s">
        <v>39</v>
      </c>
      <c r="B28" s="13" t="s">
        <v>40</v>
      </c>
      <c r="C28" s="13" t="s">
        <v>95</v>
      </c>
      <c r="D28" s="40">
        <v>0</v>
      </c>
    </row>
    <row r="29" spans="1:4" s="11" customFormat="1" ht="15" customHeight="1" x14ac:dyDescent="0.25">
      <c r="A29" s="63" t="s">
        <v>41</v>
      </c>
      <c r="B29" s="14" t="s">
        <v>42</v>
      </c>
      <c r="C29" s="14" t="s">
        <v>95</v>
      </c>
      <c r="D29" s="38">
        <f>SUM(D30:D32)</f>
        <v>120000</v>
      </c>
    </row>
    <row r="30" spans="1:4" s="4" customFormat="1" ht="15" customHeight="1" x14ac:dyDescent="0.25">
      <c r="A30" s="37" t="s">
        <v>43</v>
      </c>
      <c r="B30" s="13" t="s">
        <v>44</v>
      </c>
      <c r="C30" s="13" t="s">
        <v>95</v>
      </c>
      <c r="D30" s="40">
        <v>0</v>
      </c>
    </row>
    <row r="31" spans="1:4" s="5" customFormat="1" ht="15" customHeight="1" x14ac:dyDescent="0.2">
      <c r="A31" s="39" t="s">
        <v>45</v>
      </c>
      <c r="B31" s="13" t="s">
        <v>46</v>
      </c>
      <c r="C31" s="13" t="s">
        <v>95</v>
      </c>
      <c r="D31" s="40">
        <v>120000</v>
      </c>
    </row>
    <row r="32" spans="1:4" s="4" customFormat="1" ht="15" customHeight="1" x14ac:dyDescent="0.25">
      <c r="A32" s="39" t="s">
        <v>47</v>
      </c>
      <c r="B32" s="13" t="s">
        <v>48</v>
      </c>
      <c r="C32" s="13" t="s">
        <v>95</v>
      </c>
      <c r="D32" s="40">
        <v>0</v>
      </c>
    </row>
    <row r="33" spans="1:5" s="18" customFormat="1" ht="15" customHeight="1" x14ac:dyDescent="0.25">
      <c r="A33" s="41" t="s">
        <v>49</v>
      </c>
      <c r="B33" s="17" t="s">
        <v>50</v>
      </c>
      <c r="C33" s="17" t="s">
        <v>95</v>
      </c>
      <c r="D33" s="34">
        <v>0</v>
      </c>
    </row>
    <row r="34" spans="1:5" s="18" customFormat="1" ht="15" customHeight="1" x14ac:dyDescent="0.25">
      <c r="A34" s="41" t="s">
        <v>51</v>
      </c>
      <c r="B34" s="17" t="s">
        <v>52</v>
      </c>
      <c r="C34" s="17" t="s">
        <v>95</v>
      </c>
      <c r="D34" s="34">
        <v>0</v>
      </c>
    </row>
    <row r="35" spans="1:5" s="18" customFormat="1" ht="15" customHeight="1" x14ac:dyDescent="0.25">
      <c r="A35" s="41" t="s">
        <v>53</v>
      </c>
      <c r="B35" s="17" t="s">
        <v>54</v>
      </c>
      <c r="C35" s="17" t="s">
        <v>95</v>
      </c>
      <c r="D35" s="34">
        <v>0</v>
      </c>
    </row>
    <row r="36" spans="1:5" s="11" customFormat="1" ht="15" customHeight="1" x14ac:dyDescent="0.25">
      <c r="A36" s="37" t="s">
        <v>55</v>
      </c>
      <c r="B36" s="17" t="s">
        <v>118</v>
      </c>
      <c r="C36" s="17" t="s">
        <v>95</v>
      </c>
      <c r="D36" s="34">
        <v>5000</v>
      </c>
    </row>
    <row r="37" spans="1:5" s="4" customFormat="1" ht="15" customHeight="1" x14ac:dyDescent="0.25">
      <c r="A37" s="63" t="s">
        <v>56</v>
      </c>
      <c r="B37" s="14" t="s">
        <v>57</v>
      </c>
      <c r="C37" s="14" t="s">
        <v>95</v>
      </c>
      <c r="D37" s="38">
        <f>SUM(D11+D16+D19+D22+D29+D33-D34+D35+D36)</f>
        <v>1181100</v>
      </c>
    </row>
    <row r="38" spans="1:5" s="5" customFormat="1" ht="15" customHeight="1" x14ac:dyDescent="0.2">
      <c r="A38" s="39" t="s">
        <v>58</v>
      </c>
      <c r="B38" s="13" t="s">
        <v>59</v>
      </c>
      <c r="C38" s="13" t="s">
        <v>95</v>
      </c>
      <c r="D38" s="40">
        <v>56.45</v>
      </c>
    </row>
    <row r="39" spans="1:5" s="5" customFormat="1" ht="15" customHeight="1" x14ac:dyDescent="0.2">
      <c r="A39" s="39" t="s">
        <v>60</v>
      </c>
      <c r="B39" s="13" t="s">
        <v>61</v>
      </c>
      <c r="C39" s="13" t="s">
        <v>95</v>
      </c>
      <c r="D39" s="40"/>
    </row>
    <row r="40" spans="1:5" s="5" customFormat="1" ht="15" customHeight="1" x14ac:dyDescent="0.2">
      <c r="A40" s="39" t="s">
        <v>62</v>
      </c>
      <c r="B40" s="13" t="s">
        <v>63</v>
      </c>
      <c r="C40" s="13" t="s">
        <v>64</v>
      </c>
      <c r="D40" s="40">
        <v>0.5</v>
      </c>
    </row>
    <row r="41" spans="1:5" s="4" customFormat="1" ht="15" customHeight="1" x14ac:dyDescent="0.25">
      <c r="A41" s="39" t="s">
        <v>70</v>
      </c>
      <c r="B41" s="13" t="s">
        <v>119</v>
      </c>
      <c r="C41" s="13" t="s">
        <v>124</v>
      </c>
      <c r="D41" s="40">
        <v>34200</v>
      </c>
    </row>
    <row r="42" spans="1:5" s="4" customFormat="1" ht="15" customHeight="1" x14ac:dyDescent="0.25">
      <c r="A42" s="39" t="s">
        <v>71</v>
      </c>
      <c r="B42" s="13" t="s">
        <v>69</v>
      </c>
      <c r="C42" s="13" t="s">
        <v>124</v>
      </c>
      <c r="D42" s="40"/>
    </row>
    <row r="43" spans="1:5" s="4" customFormat="1" ht="15" customHeight="1" x14ac:dyDescent="0.25">
      <c r="A43" s="39" t="s">
        <v>72</v>
      </c>
      <c r="B43" s="13" t="s">
        <v>120</v>
      </c>
      <c r="C43" s="13" t="s">
        <v>124</v>
      </c>
      <c r="D43" s="40"/>
    </row>
    <row r="44" spans="1:5" s="4" customFormat="1" ht="15" customHeight="1" x14ac:dyDescent="0.25">
      <c r="A44" s="39" t="s">
        <v>73</v>
      </c>
      <c r="B44" s="13" t="s">
        <v>74</v>
      </c>
      <c r="C44" s="13" t="s">
        <v>124</v>
      </c>
      <c r="D44" s="40"/>
    </row>
    <row r="45" spans="1:5" s="4" customFormat="1" ht="15" customHeight="1" thickBot="1" x14ac:dyDescent="0.3">
      <c r="A45" s="42" t="s">
        <v>75</v>
      </c>
      <c r="B45" s="36" t="s">
        <v>76</v>
      </c>
      <c r="C45" s="36" t="s">
        <v>124</v>
      </c>
      <c r="D45" s="44">
        <v>38080</v>
      </c>
      <c r="E45" s="10"/>
    </row>
    <row r="46" spans="1:5" s="4" customFormat="1" ht="30" customHeight="1" x14ac:dyDescent="0.25">
      <c r="A46" s="56"/>
      <c r="B46" s="20"/>
      <c r="C46" s="20"/>
      <c r="D46" s="57"/>
      <c r="E46" s="10" t="s">
        <v>123</v>
      </c>
    </row>
    <row r="47" spans="1:5" s="20" customFormat="1" ht="15" customHeight="1" thickBot="1" x14ac:dyDescent="0.25">
      <c r="D47" s="58"/>
    </row>
    <row r="48" spans="1:5" s="5" customFormat="1" ht="19.95" customHeight="1" thickBot="1" x14ac:dyDescent="0.25">
      <c r="A48" s="96" t="s">
        <v>135</v>
      </c>
      <c r="B48" s="97"/>
      <c r="C48" s="97"/>
      <c r="D48" s="111"/>
    </row>
    <row r="49" spans="1:4" s="4" customFormat="1" ht="18.600000000000001" customHeight="1" x14ac:dyDescent="0.25">
      <c r="A49" s="81" t="s">
        <v>3</v>
      </c>
      <c r="B49" s="83" t="s">
        <v>77</v>
      </c>
      <c r="C49" s="92" t="s">
        <v>122</v>
      </c>
      <c r="D49" s="45" t="s">
        <v>140</v>
      </c>
    </row>
    <row r="50" spans="1:4" s="4" customFormat="1" ht="32.4" customHeight="1" thickBot="1" x14ac:dyDescent="0.3">
      <c r="A50" s="112"/>
      <c r="B50" s="113"/>
      <c r="C50" s="114"/>
      <c r="D50" s="54" t="s">
        <v>115</v>
      </c>
    </row>
    <row r="51" spans="1:4" s="21" customFormat="1" ht="20.399999999999999" hidden="1" customHeight="1" x14ac:dyDescent="0.2">
      <c r="A51" s="51" t="s">
        <v>5</v>
      </c>
      <c r="B51" s="52" t="s">
        <v>6</v>
      </c>
      <c r="C51" s="52" t="s">
        <v>7</v>
      </c>
      <c r="D51" s="60" t="s">
        <v>121</v>
      </c>
    </row>
    <row r="52" spans="1:4" s="5" customFormat="1" ht="20.399999999999999" customHeight="1" x14ac:dyDescent="0.2">
      <c r="A52" s="68" t="s">
        <v>78</v>
      </c>
      <c r="B52" s="73" t="s">
        <v>79</v>
      </c>
      <c r="C52" s="73" t="s">
        <v>80</v>
      </c>
      <c r="D52" s="74">
        <f>SUM(D37)/D41</f>
        <v>34.535087719298247</v>
      </c>
    </row>
    <row r="53" spans="1:4" s="4" customFormat="1" ht="20.399999999999999" customHeight="1" x14ac:dyDescent="0.25">
      <c r="A53" s="31" t="s">
        <v>81</v>
      </c>
      <c r="B53" s="13" t="s">
        <v>82</v>
      </c>
      <c r="C53" s="13" t="s">
        <v>95</v>
      </c>
      <c r="D53" s="32">
        <f>SUM(D37)</f>
        <v>1181100</v>
      </c>
    </row>
    <row r="54" spans="1:4" s="25" customFormat="1" ht="20.399999999999999" customHeight="1" x14ac:dyDescent="0.2">
      <c r="A54" s="33" t="s">
        <v>83</v>
      </c>
      <c r="B54" s="23" t="s">
        <v>84</v>
      </c>
      <c r="C54" s="23" t="s">
        <v>95</v>
      </c>
      <c r="D54" s="34">
        <f>SUM(D59*D58-D53)</f>
        <v>-155100</v>
      </c>
    </row>
    <row r="55" spans="1:4" s="5" customFormat="1" ht="20.399999999999999" customHeight="1" x14ac:dyDescent="0.25">
      <c r="A55" s="31" t="s">
        <v>85</v>
      </c>
      <c r="B55" s="13" t="s">
        <v>86</v>
      </c>
      <c r="C55" s="26" t="s">
        <v>87</v>
      </c>
      <c r="D55" s="35">
        <f>SUM(D54/D53)</f>
        <v>-0.13131826263652527</v>
      </c>
    </row>
    <row r="56" spans="1:4" s="4" customFormat="1" ht="20.399999999999999" customHeight="1" x14ac:dyDescent="0.25">
      <c r="A56" s="31" t="s">
        <v>88</v>
      </c>
      <c r="B56" s="13" t="s">
        <v>89</v>
      </c>
      <c r="C56" s="13" t="s">
        <v>95</v>
      </c>
      <c r="D56" s="32">
        <v>0</v>
      </c>
    </row>
    <row r="57" spans="1:4" s="4" customFormat="1" ht="20.399999999999999" customHeight="1" x14ac:dyDescent="0.25">
      <c r="A57" s="31" t="s">
        <v>90</v>
      </c>
      <c r="B57" s="13" t="s">
        <v>91</v>
      </c>
      <c r="C57" s="13" t="s">
        <v>124</v>
      </c>
      <c r="D57" s="32">
        <f>SUM(D53+D54)</f>
        <v>1026000</v>
      </c>
    </row>
    <row r="58" spans="1:4" s="4" customFormat="1" ht="20.399999999999999" customHeight="1" x14ac:dyDescent="0.25">
      <c r="A58" s="31" t="s">
        <v>92</v>
      </c>
      <c r="B58" s="13" t="s">
        <v>93</v>
      </c>
      <c r="C58" s="13" t="s">
        <v>124</v>
      </c>
      <c r="D58" s="32">
        <f>SUM(D41)</f>
        <v>34200</v>
      </c>
    </row>
    <row r="59" spans="1:4" s="4" customFormat="1" ht="20.399999999999999" customHeight="1" x14ac:dyDescent="0.25">
      <c r="A59" s="47" t="s">
        <v>94</v>
      </c>
      <c r="B59" s="19" t="s">
        <v>106</v>
      </c>
      <c r="C59" s="19" t="s">
        <v>80</v>
      </c>
      <c r="D59" s="75">
        <v>30</v>
      </c>
    </row>
    <row r="60" spans="1:4" s="4" customFormat="1" ht="20.399999999999999" customHeight="1" x14ac:dyDescent="0.25">
      <c r="A60" s="47" t="s">
        <v>130</v>
      </c>
      <c r="B60" s="19" t="s">
        <v>133</v>
      </c>
      <c r="C60" s="19"/>
      <c r="D60" s="75">
        <f>SUM(D59*1.15)</f>
        <v>34.5</v>
      </c>
    </row>
    <row r="61" spans="1:4" s="4" customFormat="1" ht="20.399999999999999" customHeight="1" thickBot="1" x14ac:dyDescent="0.3">
      <c r="A61" s="48" t="s">
        <v>131</v>
      </c>
      <c r="B61" s="49" t="s">
        <v>107</v>
      </c>
      <c r="C61" s="49" t="s">
        <v>80</v>
      </c>
      <c r="D61" s="76">
        <f>SUM(D59*1.1)</f>
        <v>33</v>
      </c>
    </row>
    <row r="62" spans="1:4" s="28" customFormat="1" ht="12" x14ac:dyDescent="0.25">
      <c r="A62" s="80"/>
      <c r="B62" s="80"/>
      <c r="C62" s="80"/>
      <c r="D62" s="80"/>
    </row>
    <row r="63" spans="1:4" s="4" customFormat="1" ht="17.55" customHeight="1" x14ac:dyDescent="0.25">
      <c r="B63" s="3" t="s">
        <v>139</v>
      </c>
      <c r="C63" s="6"/>
      <c r="D63" s="6"/>
    </row>
    <row r="64" spans="1:4" s="4" customFormat="1" ht="17.55" customHeight="1" x14ac:dyDescent="0.25">
      <c r="B64" s="3" t="s">
        <v>136</v>
      </c>
      <c r="C64" s="6"/>
      <c r="D64" s="6"/>
    </row>
    <row r="65" spans="1:1015" s="4" customFormat="1" ht="17.55" customHeight="1" x14ac:dyDescent="0.25">
      <c r="B65" s="3" t="s">
        <v>137</v>
      </c>
      <c r="C65" s="9"/>
      <c r="D65" s="6"/>
    </row>
    <row r="66" spans="1:1015" s="4" customFormat="1" ht="17.55" customHeight="1" x14ac:dyDescent="0.25">
      <c r="B66" s="3" t="s">
        <v>138</v>
      </c>
      <c r="C66" s="29"/>
      <c r="D66" s="7"/>
    </row>
    <row r="67" spans="1:1015" s="4" customFormat="1" ht="17.55" customHeight="1" x14ac:dyDescent="0.25">
      <c r="B67" s="3"/>
      <c r="C67" s="6"/>
      <c r="D67" s="6"/>
    </row>
    <row r="68" spans="1:1015" ht="8.5500000000000007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</row>
    <row r="69" spans="1:1015" x14ac:dyDescent="0.3">
      <c r="D69"/>
    </row>
    <row r="70" spans="1:1015" x14ac:dyDescent="0.3">
      <c r="D70"/>
    </row>
    <row r="71" spans="1:1015" x14ac:dyDescent="0.3">
      <c r="D71"/>
    </row>
    <row r="72" spans="1:1015" ht="15.6" x14ac:dyDescent="0.3">
      <c r="D72" s="50"/>
    </row>
    <row r="73" spans="1:1015" x14ac:dyDescent="0.3">
      <c r="D73"/>
    </row>
    <row r="74" spans="1:1015" x14ac:dyDescent="0.3">
      <c r="D74"/>
    </row>
    <row r="75" spans="1:1015" x14ac:dyDescent="0.3">
      <c r="D75"/>
    </row>
    <row r="76" spans="1:1015" x14ac:dyDescent="0.3">
      <c r="D76"/>
    </row>
    <row r="77" spans="1:1015" x14ac:dyDescent="0.3">
      <c r="D77"/>
    </row>
    <row r="78" spans="1:1015" x14ac:dyDescent="0.3">
      <c r="D78"/>
    </row>
    <row r="79" spans="1:1015" x14ac:dyDescent="0.3">
      <c r="D79"/>
    </row>
    <row r="81" spans="4:4" x14ac:dyDescent="0.3">
      <c r="D81" s="8"/>
    </row>
  </sheetData>
  <mergeCells count="12">
    <mergeCell ref="A48:D48"/>
    <mergeCell ref="A62:D62"/>
    <mergeCell ref="A49:A50"/>
    <mergeCell ref="B49:B50"/>
    <mergeCell ref="C49:C50"/>
    <mergeCell ref="A1:D1"/>
    <mergeCell ref="A2:D2"/>
    <mergeCell ref="A7:D7"/>
    <mergeCell ref="A8:A10"/>
    <mergeCell ref="B8:B10"/>
    <mergeCell ref="C8:C10"/>
    <mergeCell ref="D9:D10"/>
  </mergeCells>
  <pageMargins left="0.31496062992125984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vodné 2020-2021</vt:lpstr>
      <vt:lpstr>stočné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Obec Doubravčice (IČ 00235369) za rok 2015 Doubravčice 2014</dc:title>
  <dc:creator>Kamil</dc:creator>
  <cp:lastModifiedBy>Jiří Lebedinský</cp:lastModifiedBy>
  <cp:revision>7</cp:revision>
  <cp:lastPrinted>2019-01-30T06:00:48Z</cp:lastPrinted>
  <dcterms:created xsi:type="dcterms:W3CDTF">2014-04-28T04:22:41Z</dcterms:created>
  <dcterms:modified xsi:type="dcterms:W3CDTF">2022-03-30T18:05:56Z</dcterms:modified>
  <dc:language>cs-CZ</dc:language>
</cp:coreProperties>
</file>