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ecv\Desktop\"/>
    </mc:Choice>
  </mc:AlternateContent>
  <xr:revisionPtr revIDLastSave="0" documentId="8_{BAC29306-B02C-409F-943F-0C6F654B369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kalkulace VODNÉ 2019 - 2020" sheetId="1" r:id="rId1"/>
    <sheet name="kalkulace STOČNÉ 2019-2020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1" i="3" l="1"/>
  <c r="D32" i="3"/>
  <c r="D26" i="3"/>
  <c r="D22" i="3"/>
  <c r="D19" i="3"/>
  <c r="D14" i="3"/>
  <c r="D25" i="3" l="1"/>
  <c r="D40" i="3" s="1"/>
  <c r="D56" i="3" s="1"/>
  <c r="D53" i="1"/>
  <c r="E53" i="1"/>
  <c r="E45" i="1"/>
  <c r="E39" i="1"/>
  <c r="E33" i="1"/>
  <c r="E28" i="1"/>
  <c r="E24" i="1"/>
  <c r="G12" i="1"/>
  <c r="G32" i="1" s="1"/>
  <c r="G31" i="1" s="1"/>
  <c r="F12" i="1"/>
  <c r="F44" i="1" s="1"/>
  <c r="E12" i="1"/>
  <c r="E27" i="1" s="1"/>
  <c r="E66" i="1"/>
  <c r="F66" i="1"/>
  <c r="G66" i="1"/>
  <c r="D31" i="1"/>
  <c r="D26" i="1"/>
  <c r="G44" i="1" l="1"/>
  <c r="G17" i="1"/>
  <c r="E20" i="1"/>
  <c r="E19" i="1" s="1"/>
  <c r="D57" i="3"/>
  <c r="D58" i="3" s="1"/>
  <c r="D55" i="3"/>
  <c r="G38" i="1"/>
  <c r="G36" i="1" s="1"/>
  <c r="F15" i="1"/>
  <c r="E17" i="1"/>
  <c r="E18" i="1"/>
  <c r="E32" i="1"/>
  <c r="E31" i="1" s="1"/>
  <c r="F23" i="1"/>
  <c r="F22" i="1" s="1"/>
  <c r="F20" i="1"/>
  <c r="F19" i="1" s="1"/>
  <c r="F29" i="1"/>
  <c r="E29" i="1" s="1"/>
  <c r="F27" i="1"/>
  <c r="G15" i="1"/>
  <c r="G23" i="1"/>
  <c r="G22" i="1" s="1"/>
  <c r="G20" i="1"/>
  <c r="F32" i="1"/>
  <c r="F31" i="1" s="1"/>
  <c r="E38" i="1"/>
  <c r="E36" i="1" s="1"/>
  <c r="E44" i="1"/>
  <c r="G27" i="1"/>
  <c r="D12" i="1"/>
  <c r="F18" i="1"/>
  <c r="D25" i="1"/>
  <c r="E15" i="1"/>
  <c r="F17" i="1"/>
  <c r="G18" i="1"/>
  <c r="E23" i="1"/>
  <c r="G30" i="1"/>
  <c r="E30" i="1" s="1"/>
  <c r="F38" i="1"/>
  <c r="F36" i="1" s="1"/>
  <c r="G14" i="1"/>
  <c r="G19" i="1"/>
  <c r="E22" i="1"/>
  <c r="F14" i="1" l="1"/>
  <c r="D60" i="3"/>
  <c r="D63" i="3" s="1"/>
  <c r="F26" i="1"/>
  <c r="F25" i="1" s="1"/>
  <c r="F46" i="1" s="1"/>
  <c r="E26" i="1"/>
  <c r="E25" i="1" s="1"/>
  <c r="G26" i="1"/>
  <c r="G25" i="1" s="1"/>
  <c r="G46" i="1" s="1"/>
  <c r="D66" i="1"/>
  <c r="D36" i="1"/>
  <c r="D22" i="1"/>
  <c r="D19" i="1"/>
  <c r="D14" i="1"/>
  <c r="D46" i="1" l="1"/>
  <c r="D61" i="1" s="1"/>
  <c r="D65" i="1" s="1"/>
  <c r="G61" i="1"/>
  <c r="G60" i="1"/>
  <c r="F61" i="1"/>
  <c r="F60" i="1"/>
  <c r="G62" i="1" l="1"/>
  <c r="G63" i="1" s="1"/>
  <c r="F62" i="1"/>
  <c r="F63" i="1" s="1"/>
  <c r="D60" i="1"/>
  <c r="D67" i="1"/>
  <c r="D68" i="1" s="1"/>
  <c r="E14" i="1"/>
  <c r="E46" i="1" s="1"/>
  <c r="F65" i="1" l="1"/>
  <c r="F68" i="1" s="1"/>
  <c r="G65" i="1"/>
  <c r="G68" i="1" s="1"/>
  <c r="E60" i="1"/>
  <c r="E61" i="1"/>
  <c r="E62" i="1" s="1"/>
  <c r="E63" i="1" s="1"/>
  <c r="E68" i="1"/>
  <c r="E65" i="1" l="1"/>
</calcChain>
</file>

<file path=xl/sharedStrings.xml><?xml version="1.0" encoding="utf-8"?>
<sst xmlns="http://schemas.openxmlformats.org/spreadsheetml/2006/main" count="360" uniqueCount="148">
  <si>
    <t>Příjemce vodného a stočného</t>
  </si>
  <si>
    <t>Provozovatel - název a IČ</t>
  </si>
  <si>
    <t>Vlastník - název a IČ</t>
  </si>
  <si>
    <t>Řádek</t>
  </si>
  <si>
    <t>Nákladové položky</t>
  </si>
  <si>
    <t>Měrná</t>
  </si>
  <si>
    <t>VODA PITNÁ</t>
  </si>
  <si>
    <t>1</t>
  </si>
  <si>
    <t>2</t>
  </si>
  <si>
    <t>2a</t>
  </si>
  <si>
    <t>1.</t>
  </si>
  <si>
    <t>Materiál</t>
  </si>
  <si>
    <t>mil.Kč</t>
  </si>
  <si>
    <t>1.1</t>
  </si>
  <si>
    <t>- surová voda podzemní + povrchová</t>
  </si>
  <si>
    <t>1.2</t>
  </si>
  <si>
    <t>- pitná voda převzatá+odpadní voda předaná</t>
  </si>
  <si>
    <t>1.3</t>
  </si>
  <si>
    <t>- chemikálie</t>
  </si>
  <si>
    <t>1.4</t>
  </si>
  <si>
    <t>- ostatní materiál</t>
  </si>
  <si>
    <t>2.</t>
  </si>
  <si>
    <t>Energie</t>
  </si>
  <si>
    <t>2.1</t>
  </si>
  <si>
    <t>- elektrická energie</t>
  </si>
  <si>
    <t>2.2</t>
  </si>
  <si>
    <t>- ostatní energie (plyn, pevná a kapalná)</t>
  </si>
  <si>
    <t>3.</t>
  </si>
  <si>
    <t>Mzdy</t>
  </si>
  <si>
    <t>3.1</t>
  </si>
  <si>
    <t>přímé mzdy</t>
  </si>
  <si>
    <t>3.2</t>
  </si>
  <si>
    <t>- ostatní osobní náklady</t>
  </si>
  <si>
    <t>4.</t>
  </si>
  <si>
    <t>Ostatní přímé náklady</t>
  </si>
  <si>
    <t>4.1</t>
  </si>
  <si>
    <t>- odpisy</t>
  </si>
  <si>
    <t>4.2</t>
  </si>
  <si>
    <t>- opravy infrastrukturního majetku</t>
  </si>
  <si>
    <t>4.3</t>
  </si>
  <si>
    <t>- nájem infrastrukturního majetku</t>
  </si>
  <si>
    <t>4.4</t>
  </si>
  <si>
    <t>- prostředky obnovy infratrukturního majetku</t>
  </si>
  <si>
    <t>5.</t>
  </si>
  <si>
    <t>Provozní náklady</t>
  </si>
  <si>
    <t>5.1.</t>
  </si>
  <si>
    <t>- poplatky za vypouštění odpadních vod</t>
  </si>
  <si>
    <t>5.2.</t>
  </si>
  <si>
    <t>- ostatní provozní náklady externí</t>
  </si>
  <si>
    <t>5.3.</t>
  </si>
  <si>
    <t>- ostatní provozní náklady ve vlastní režii</t>
  </si>
  <si>
    <t>6</t>
  </si>
  <si>
    <t>Finanční náklady</t>
  </si>
  <si>
    <t>7.</t>
  </si>
  <si>
    <t>Finanční výnosy</t>
  </si>
  <si>
    <t>8.</t>
  </si>
  <si>
    <t>Výrobní režie</t>
  </si>
  <si>
    <t>9.</t>
  </si>
  <si>
    <t>10.</t>
  </si>
  <si>
    <t>Úplné vlastní náklady</t>
  </si>
  <si>
    <t>A</t>
  </si>
  <si>
    <t>Hodnota infrastruktur.m.podle VÚME</t>
  </si>
  <si>
    <t>B</t>
  </si>
  <si>
    <t>Pořizovací cena provozního maj.</t>
  </si>
  <si>
    <t>C</t>
  </si>
  <si>
    <t>Počet pracovníků</t>
  </si>
  <si>
    <t>osob</t>
  </si>
  <si>
    <t>D</t>
  </si>
  <si>
    <t>Voda pitná fakturovaná</t>
  </si>
  <si>
    <t>mil.m3</t>
  </si>
  <si>
    <t>E</t>
  </si>
  <si>
    <t>- z toho domácnosti</t>
  </si>
  <si>
    <t>F</t>
  </si>
  <si>
    <t>G</t>
  </si>
  <si>
    <t>H</t>
  </si>
  <si>
    <t>J</t>
  </si>
  <si>
    <t>Pitná nebo odpadní voda převzatá</t>
  </si>
  <si>
    <t>K</t>
  </si>
  <si>
    <t>Pitná nebo odpadní voda předaná</t>
  </si>
  <si>
    <t>Text</t>
  </si>
  <si>
    <t>jedn.</t>
  </si>
  <si>
    <t>4a</t>
  </si>
  <si>
    <t>11.</t>
  </si>
  <si>
    <t>JEDNOTKOVÉ NÁKLADY</t>
  </si>
  <si>
    <t>Kč/m3</t>
  </si>
  <si>
    <t>12.</t>
  </si>
  <si>
    <t>Úplné vlastní náklady - ÚVN</t>
  </si>
  <si>
    <t>13.</t>
  </si>
  <si>
    <t>Kalkulační zisk</t>
  </si>
  <si>
    <t>14.</t>
  </si>
  <si>
    <t>- podíl z ÚVN</t>
  </si>
  <si>
    <t>%</t>
  </si>
  <si>
    <t>15.</t>
  </si>
  <si>
    <t>- z ř.13 na rozvoj a obnovu infr.majetku</t>
  </si>
  <si>
    <t>16.</t>
  </si>
  <si>
    <t>Celkem ÚVN + zisk</t>
  </si>
  <si>
    <t>17.</t>
  </si>
  <si>
    <t>Voda fakturovaná pitná, odpadní+srážková</t>
  </si>
  <si>
    <t>18.</t>
  </si>
  <si>
    <t>19.</t>
  </si>
  <si>
    <t>Kč</t>
  </si>
  <si>
    <t>kalkulace</t>
  </si>
  <si>
    <t>CELKEM</t>
  </si>
  <si>
    <t>4</t>
  </si>
  <si>
    <t>Litič</t>
  </si>
  <si>
    <t>VODA ODPADNÍ</t>
  </si>
  <si>
    <t>oprava - úpravna vody</t>
  </si>
  <si>
    <t>oprava - vodovod Velichovky, Hustířany</t>
  </si>
  <si>
    <t>Správní režie zdroj, ÚV</t>
  </si>
  <si>
    <t>správní režie - vodovod Velichovky</t>
  </si>
  <si>
    <t xml:space="preserve"> - externí služby - vodovod  Velichovky</t>
  </si>
  <si>
    <t xml:space="preserve"> - ÚV, zdroj</t>
  </si>
  <si>
    <t xml:space="preserve"> - řad Velichovky, Hustířany</t>
  </si>
  <si>
    <t xml:space="preserve"> - řad Velichovky, Habřina</t>
  </si>
  <si>
    <t xml:space="preserve"> - řad Velichovky, Litič</t>
  </si>
  <si>
    <t>CENA pro vodné</t>
  </si>
  <si>
    <t>CENA pro vodné + DPH</t>
  </si>
  <si>
    <t>Velichovky, Hustířany</t>
  </si>
  <si>
    <t>Habřina, Rožnov</t>
  </si>
  <si>
    <t>Měrná jednotka</t>
  </si>
  <si>
    <t>Měrná      jednotka</t>
  </si>
  <si>
    <t>Obec Velichovky, IČO: 00273155</t>
  </si>
  <si>
    <t>Velichovky  Hustířany</t>
  </si>
  <si>
    <t>Habřina   Rožnov</t>
  </si>
  <si>
    <t>7</t>
  </si>
  <si>
    <t>Velichovky   Hustířany</t>
  </si>
  <si>
    <t>odpisy ČOV</t>
  </si>
  <si>
    <t>odpisy kanalizace</t>
  </si>
  <si>
    <t xml:space="preserve">Správní režie </t>
  </si>
  <si>
    <t xml:space="preserve">VODA ODPADNÍ </t>
  </si>
  <si>
    <t>voda odpadní odváděná fakturovaná</t>
  </si>
  <si>
    <t xml:space="preserve">Voda srážková fakturovaná </t>
  </si>
  <si>
    <t>7a</t>
  </si>
  <si>
    <t>Měrná  jednotka</t>
  </si>
  <si>
    <t>tabulka č.1</t>
  </si>
  <si>
    <t>tabulka č.2</t>
  </si>
  <si>
    <t xml:space="preserve">                               tabulka č.1</t>
  </si>
  <si>
    <t>Výpočet (kalkulace) ceny pro vodné a stočné od 1.9.2019</t>
  </si>
  <si>
    <t>2019/2020</t>
  </si>
  <si>
    <t>Kalkulovaná cena pro vodné a stočné 2019/2020</t>
  </si>
  <si>
    <t>Vypracoval: Marinica K.</t>
  </si>
  <si>
    <t>Kontroloval: Marinica K.</t>
  </si>
  <si>
    <t>Telefon: 603554885</t>
  </si>
  <si>
    <t>e-mail: marinica@vodaczservice.com</t>
  </si>
  <si>
    <t>Schválil - zátupce provozovatele: Jiří Lebedinský</t>
  </si>
  <si>
    <t>Výpočet (kalkulace) cen pro vodné a stočné pro kalendářní rok 2019 - 2020</t>
  </si>
  <si>
    <t>Kalkulovaná cena pro vodné a stočné 2019 - 2020</t>
  </si>
  <si>
    <t>2019 /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</si>
</sst>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9"/>
      <color rgb="FF000000"/>
      <name val="Calibri"/>
      <family val="2"/>
      <charset val="238"/>
    </font>
    <font>
      <sz val="9"/>
      <color rgb="FF000000"/>
      <name val="Arial"/>
      <family val="2"/>
      <charset val="238"/>
    </font>
    <font>
      <u/>
      <sz val="9"/>
      <color rgb="FF0000FF"/>
      <name val="Arial"/>
      <family val="2"/>
      <charset val="238"/>
    </font>
    <font>
      <u/>
      <sz val="11"/>
      <color rgb="FF0000FF"/>
      <name val="Calibri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9"/>
      <color rgb="FF000000"/>
      <name val="Arial"/>
      <family val="2"/>
      <charset val="238"/>
    </font>
    <font>
      <u/>
      <sz val="9"/>
      <color rgb="FF0000FF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CC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1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1" applyFont="1" applyBorder="1" applyAlignment="1" applyProtection="1">
      <alignment horizontal="left"/>
    </xf>
    <xf numFmtId="2" fontId="9" fillId="2" borderId="1" xfId="0" applyNumberFormat="1" applyFont="1" applyFill="1" applyBorder="1" applyAlignment="1">
      <alignment horizontal="center"/>
    </xf>
    <xf numFmtId="2" fontId="1" fillId="0" borderId="0" xfId="0" applyNumberFormat="1" applyFont="1"/>
    <xf numFmtId="3" fontId="6" fillId="0" borderId="0" xfId="0" applyNumberFormat="1" applyFont="1" applyAlignment="1">
      <alignment horizontal="left"/>
    </xf>
    <xf numFmtId="2" fontId="5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center"/>
    </xf>
    <xf numFmtId="0" fontId="6" fillId="0" borderId="3" xfId="0" applyFont="1" applyBorder="1"/>
    <xf numFmtId="0" fontId="11" fillId="2" borderId="3" xfId="0" applyFont="1" applyFill="1" applyBorder="1" applyAlignment="1">
      <alignment horizontal="center" vertical="center"/>
    </xf>
    <xf numFmtId="0" fontId="6" fillId="0" borderId="1" xfId="0" applyFont="1" applyBorder="1"/>
    <xf numFmtId="0" fontId="11" fillId="2" borderId="1" xfId="0" applyFont="1" applyFill="1" applyBorder="1" applyAlignment="1">
      <alignment horizontal="center" vertical="center"/>
    </xf>
    <xf numFmtId="0" fontId="11" fillId="4" borderId="1" xfId="0" applyFont="1" applyFill="1" applyBorder="1"/>
    <xf numFmtId="2" fontId="11" fillId="5" borderId="1" xfId="0" applyNumberFormat="1" applyFont="1" applyFill="1" applyBorder="1" applyAlignment="1">
      <alignment horizontal="right"/>
    </xf>
    <xf numFmtId="2" fontId="6" fillId="2" borderId="1" xfId="0" applyNumberFormat="1" applyFont="1" applyFill="1" applyBorder="1" applyAlignment="1">
      <alignment horizontal="right"/>
    </xf>
    <xf numFmtId="2" fontId="11" fillId="2" borderId="1" xfId="0" applyNumberFormat="1" applyFont="1" applyFill="1" applyBorder="1" applyAlignment="1">
      <alignment horizontal="right"/>
    </xf>
    <xf numFmtId="0" fontId="11" fillId="6" borderId="1" xfId="0" applyFont="1" applyFill="1" applyBorder="1"/>
    <xf numFmtId="2" fontId="11" fillId="3" borderId="1" xfId="0" applyNumberFormat="1" applyFont="1" applyFill="1" applyBorder="1" applyAlignment="1">
      <alignment horizontal="right"/>
    </xf>
    <xf numFmtId="0" fontId="11" fillId="6" borderId="0" xfId="0" applyFont="1" applyFill="1"/>
    <xf numFmtId="0" fontId="11" fillId="7" borderId="1" xfId="0" applyFont="1" applyFill="1" applyBorder="1"/>
    <xf numFmtId="2" fontId="11" fillId="8" borderId="1" xfId="0" applyNumberFormat="1" applyFont="1" applyFill="1" applyBorder="1" applyAlignment="1">
      <alignment horizontal="right"/>
    </xf>
    <xf numFmtId="0" fontId="6" fillId="0" borderId="0" xfId="0" applyFont="1" applyBorder="1"/>
    <xf numFmtId="0" fontId="6" fillId="2" borderId="0" xfId="0" applyFont="1" applyFill="1" applyAlignment="1">
      <alignment horizontal="center"/>
    </xf>
    <xf numFmtId="49" fontId="11" fillId="7" borderId="1" xfId="0" applyNumberFormat="1" applyFont="1" applyFill="1" applyBorder="1" applyAlignment="1">
      <alignment horizontal="left"/>
    </xf>
    <xf numFmtId="2" fontId="11" fillId="7" borderId="1" xfId="0" applyNumberFormat="1" applyFont="1" applyFill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0" fontId="6" fillId="2" borderId="1" xfId="0" applyFont="1" applyFill="1" applyBorder="1"/>
    <xf numFmtId="2" fontId="6" fillId="3" borderId="1" xfId="0" applyNumberFormat="1" applyFont="1" applyFill="1" applyBorder="1" applyAlignment="1">
      <alignment horizontal="right"/>
    </xf>
    <xf numFmtId="0" fontId="6" fillId="2" borderId="0" xfId="0" applyFont="1" applyFill="1"/>
    <xf numFmtId="0" fontId="11" fillId="0" borderId="1" xfId="0" applyFont="1" applyBorder="1"/>
    <xf numFmtId="10" fontId="6" fillId="0" borderId="1" xfId="0" applyNumberFormat="1" applyFont="1" applyBorder="1" applyAlignment="1">
      <alignment horizontal="right"/>
    </xf>
    <xf numFmtId="0" fontId="11" fillId="0" borderId="0" xfId="0" applyFont="1" applyBorder="1"/>
    <xf numFmtId="0" fontId="12" fillId="0" borderId="0" xfId="1" applyFont="1" applyBorder="1" applyProtection="1"/>
    <xf numFmtId="0" fontId="6" fillId="0" borderId="9" xfId="0" applyFont="1" applyBorder="1"/>
    <xf numFmtId="0" fontId="11" fillId="2" borderId="10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left"/>
    </xf>
    <xf numFmtId="2" fontId="11" fillId="7" borderId="12" xfId="0" applyNumberFormat="1" applyFont="1" applyFill="1" applyBorder="1" applyAlignment="1">
      <alignment horizontal="right"/>
    </xf>
    <xf numFmtId="49" fontId="6" fillId="0" borderId="11" xfId="0" applyNumberFormat="1" applyFont="1" applyBorder="1"/>
    <xf numFmtId="2" fontId="6" fillId="0" borderId="12" xfId="0" applyNumberFormat="1" applyFont="1" applyBorder="1" applyAlignment="1">
      <alignment horizontal="right"/>
    </xf>
    <xf numFmtId="49" fontId="6" fillId="2" borderId="11" xfId="0" applyNumberFormat="1" applyFont="1" applyFill="1" applyBorder="1"/>
    <xf numFmtId="2" fontId="6" fillId="3" borderId="12" xfId="0" applyNumberFormat="1" applyFont="1" applyFill="1" applyBorder="1" applyAlignment="1">
      <alignment horizontal="right"/>
    </xf>
    <xf numFmtId="10" fontId="6" fillId="0" borderId="12" xfId="0" applyNumberFormat="1" applyFont="1" applyBorder="1" applyAlignment="1">
      <alignment horizontal="right"/>
    </xf>
    <xf numFmtId="0" fontId="6" fillId="0" borderId="14" xfId="0" applyFont="1" applyBorder="1"/>
    <xf numFmtId="49" fontId="11" fillId="0" borderId="11" xfId="0" applyNumberFormat="1" applyFont="1" applyBorder="1" applyAlignment="1">
      <alignment horizontal="center"/>
    </xf>
    <xf numFmtId="2" fontId="11" fillId="5" borderId="12" xfId="0" applyNumberFormat="1" applyFont="1" applyFill="1" applyBorder="1" applyAlignment="1">
      <alignment horizontal="right"/>
    </xf>
    <xf numFmtId="49" fontId="6" fillId="0" borderId="11" xfId="0" applyNumberFormat="1" applyFont="1" applyBorder="1" applyAlignment="1">
      <alignment horizontal="center"/>
    </xf>
    <xf numFmtId="2" fontId="6" fillId="2" borderId="12" xfId="0" applyNumberFormat="1" applyFont="1" applyFill="1" applyBorder="1" applyAlignment="1">
      <alignment horizontal="right"/>
    </xf>
    <xf numFmtId="2" fontId="11" fillId="2" borderId="12" xfId="0" applyNumberFormat="1" applyFont="1" applyFill="1" applyBorder="1" applyAlignment="1">
      <alignment horizontal="right"/>
    </xf>
    <xf numFmtId="49" fontId="11" fillId="6" borderId="11" xfId="0" applyNumberFormat="1" applyFont="1" applyFill="1" applyBorder="1" applyAlignment="1">
      <alignment horizontal="center"/>
    </xf>
    <xf numFmtId="2" fontId="11" fillId="3" borderId="12" xfId="0" applyNumberFormat="1" applyFont="1" applyFill="1" applyBorder="1" applyAlignment="1">
      <alignment horizontal="right"/>
    </xf>
    <xf numFmtId="2" fontId="11" fillId="8" borderId="12" xfId="0" applyNumberFormat="1" applyFont="1" applyFill="1" applyBorder="1" applyAlignment="1">
      <alignment horizontal="right"/>
    </xf>
    <xf numFmtId="49" fontId="6" fillId="0" borderId="13" xfId="0" applyNumberFormat="1" applyFont="1" applyBorder="1" applyAlignment="1">
      <alignment horizontal="center"/>
    </xf>
    <xf numFmtId="2" fontId="6" fillId="2" borderId="14" xfId="0" applyNumberFormat="1" applyFont="1" applyFill="1" applyBorder="1" applyAlignment="1">
      <alignment horizontal="right"/>
    </xf>
    <xf numFmtId="2" fontId="6" fillId="2" borderId="15" xfId="0" applyNumberFormat="1" applyFont="1" applyFill="1" applyBorder="1" applyAlignment="1">
      <alignment horizontal="right"/>
    </xf>
    <xf numFmtId="0" fontId="11" fillId="2" borderId="19" xfId="0" applyFont="1" applyFill="1" applyBorder="1" applyAlignment="1">
      <alignment horizontal="center" vertical="center"/>
    </xf>
    <xf numFmtId="2" fontId="6" fillId="7" borderId="1" xfId="0" applyNumberFormat="1" applyFont="1" applyFill="1" applyBorder="1" applyAlignment="1">
      <alignment horizontal="right"/>
    </xf>
    <xf numFmtId="2" fontId="11" fillId="7" borderId="14" xfId="0" applyNumberFormat="1" applyFont="1" applyFill="1" applyBorder="1" applyAlignment="1">
      <alignment horizontal="right"/>
    </xf>
    <xf numFmtId="2" fontId="11" fillId="7" borderId="15" xfId="0" applyNumberFormat="1" applyFont="1" applyFill="1" applyBorder="1" applyAlignment="1">
      <alignment horizontal="right"/>
    </xf>
    <xf numFmtId="49" fontId="11" fillId="7" borderId="11" xfId="0" applyNumberFormat="1" applyFont="1" applyFill="1" applyBorder="1"/>
    <xf numFmtId="49" fontId="11" fillId="7" borderId="13" xfId="0" applyNumberFormat="1" applyFont="1" applyFill="1" applyBorder="1"/>
    <xf numFmtId="0" fontId="11" fillId="7" borderId="14" xfId="0" applyFont="1" applyFill="1" applyBorder="1"/>
    <xf numFmtId="2" fontId="6" fillId="7" borderId="14" xfId="0" applyNumberFormat="1" applyFont="1" applyFill="1" applyBorder="1" applyAlignment="1">
      <alignment horizontal="right"/>
    </xf>
    <xf numFmtId="2" fontId="9" fillId="2" borderId="0" xfId="0" applyNumberFormat="1" applyFon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49" fontId="6" fillId="2" borderId="9" xfId="0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center"/>
    </xf>
    <xf numFmtId="2" fontId="6" fillId="2" borderId="3" xfId="0" applyNumberFormat="1" applyFont="1" applyFill="1" applyBorder="1" applyAlignment="1">
      <alignment horizontal="center"/>
    </xf>
    <xf numFmtId="2" fontId="6" fillId="2" borderId="10" xfId="0" applyNumberFormat="1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1" fillId="2" borderId="14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49" fontId="6" fillId="6" borderId="3" xfId="0" applyNumberFormat="1" applyFont="1" applyFill="1" applyBorder="1" applyAlignment="1">
      <alignment horizontal="center"/>
    </xf>
    <xf numFmtId="49" fontId="6" fillId="6" borderId="10" xfId="0" applyNumberFormat="1" applyFont="1" applyFill="1" applyBorder="1" applyAlignment="1">
      <alignment horizontal="center"/>
    </xf>
    <xf numFmtId="0" fontId="11" fillId="2" borderId="20" xfId="0" applyFont="1" applyFill="1" applyBorder="1" applyAlignment="1">
      <alignment horizontal="center" vertical="center"/>
    </xf>
    <xf numFmtId="10" fontId="11" fillId="2" borderId="14" xfId="0" applyNumberFormat="1" applyFont="1" applyFill="1" applyBorder="1" applyAlignment="1">
      <alignment horizontal="center" vertical="center"/>
    </xf>
    <xf numFmtId="10" fontId="11" fillId="2" borderId="15" xfId="0" applyNumberFormat="1" applyFont="1" applyFill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2" fontId="6" fillId="2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6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2" xfId="0" applyBorder="1" applyAlignment="1">
      <alignment horizontal="center" wrapText="1"/>
    </xf>
    <xf numFmtId="0" fontId="2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2" fontId="2" fillId="0" borderId="4" xfId="0" applyNumberFormat="1" applyFont="1" applyBorder="1" applyAlignment="1">
      <alignment horizontal="center" vertical="center"/>
    </xf>
    <xf numFmtId="2" fontId="10" fillId="0" borderId="5" xfId="0" applyNumberFormat="1" applyFont="1" applyBorder="1" applyAlignment="1">
      <alignment horizontal="center" vertical="center"/>
    </xf>
    <xf numFmtId="2" fontId="10" fillId="0" borderId="6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22" xfId="0" applyBorder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0</xdr:colOff>
      <xdr:row>50</xdr:row>
      <xdr:rowOff>30480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73E9ECE5-1B9F-4070-812F-AD8B8E92BF1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F88"/>
  <sheetViews>
    <sheetView tabSelected="1" zoomScaleNormal="100" workbookViewId="0">
      <selection activeCell="F21" sqref="F21"/>
    </sheetView>
  </sheetViews>
  <sheetFormatPr defaultRowHeight="14.4" x14ac:dyDescent="0.3"/>
  <cols>
    <col min="1" max="1" width="5.5546875" style="1" customWidth="1"/>
    <col min="2" max="2" width="34.21875" style="1" customWidth="1"/>
    <col min="3" max="3" width="8.77734375" style="1" customWidth="1"/>
    <col min="4" max="7" width="12.44140625" style="1" customWidth="1"/>
    <col min="8" max="1020" width="9.109375" style="1"/>
  </cols>
  <sheetData>
    <row r="1" spans="1:7" s="2" customFormat="1" ht="13.8" x14ac:dyDescent="0.25">
      <c r="A1" s="97" t="s">
        <v>137</v>
      </c>
      <c r="B1" s="97"/>
      <c r="C1" s="97"/>
      <c r="D1" s="97"/>
    </row>
    <row r="2" spans="1:7" s="12" customFormat="1" ht="7.8" customHeight="1" x14ac:dyDescent="0.25">
      <c r="A2" s="98"/>
      <c r="B2" s="98"/>
      <c r="C2" s="98"/>
      <c r="D2" s="98"/>
    </row>
    <row r="3" spans="1:7" s="5" customFormat="1" ht="11.4" x14ac:dyDescent="0.2">
      <c r="A3" s="6" t="s">
        <v>0</v>
      </c>
      <c r="C3" s="28" t="s">
        <v>121</v>
      </c>
      <c r="D3" s="6"/>
    </row>
    <row r="4" spans="1:7" s="4" customFormat="1" ht="12" x14ac:dyDescent="0.25">
      <c r="A4" s="6" t="s">
        <v>1</v>
      </c>
      <c r="C4" s="28" t="s">
        <v>121</v>
      </c>
      <c r="D4" s="6"/>
    </row>
    <row r="5" spans="1:7" s="4" customFormat="1" ht="12" x14ac:dyDescent="0.25">
      <c r="A5" s="6" t="s">
        <v>2</v>
      </c>
      <c r="C5" s="28" t="s">
        <v>121</v>
      </c>
      <c r="D5" s="6"/>
    </row>
    <row r="6" spans="1:7" s="12" customFormat="1" ht="14.4" customHeight="1" thickBot="1" x14ac:dyDescent="0.3">
      <c r="A6" s="6"/>
      <c r="B6" s="13"/>
      <c r="C6" s="13"/>
      <c r="D6" s="13"/>
      <c r="G6" s="91" t="s">
        <v>134</v>
      </c>
    </row>
    <row r="7" spans="1:7" s="5" customFormat="1" ht="18.3" customHeight="1" thickBot="1" x14ac:dyDescent="0.25">
      <c r="A7" s="100" t="s">
        <v>145</v>
      </c>
      <c r="B7" s="101"/>
      <c r="C7" s="101"/>
      <c r="D7" s="101"/>
      <c r="E7" s="101"/>
      <c r="F7" s="101"/>
      <c r="G7" s="102"/>
    </row>
    <row r="8" spans="1:7" s="4" customFormat="1" ht="15" customHeight="1" x14ac:dyDescent="0.25">
      <c r="A8" s="106" t="s">
        <v>3</v>
      </c>
      <c r="B8" s="109" t="s">
        <v>4</v>
      </c>
      <c r="C8" s="94" t="s">
        <v>120</v>
      </c>
      <c r="D8" s="83" t="s">
        <v>6</v>
      </c>
      <c r="E8" s="83" t="s">
        <v>6</v>
      </c>
      <c r="F8" s="83" t="s">
        <v>6</v>
      </c>
      <c r="G8" s="61" t="s">
        <v>6</v>
      </c>
    </row>
    <row r="9" spans="1:7" s="4" customFormat="1" ht="15" customHeight="1" x14ac:dyDescent="0.25">
      <c r="A9" s="107"/>
      <c r="B9" s="110"/>
      <c r="C9" s="95"/>
      <c r="D9" s="112" t="s">
        <v>102</v>
      </c>
      <c r="E9" s="114" t="s">
        <v>122</v>
      </c>
      <c r="F9" s="114" t="s">
        <v>123</v>
      </c>
      <c r="G9" s="116" t="s">
        <v>104</v>
      </c>
    </row>
    <row r="10" spans="1:7" s="4" customFormat="1" ht="15" customHeight="1" x14ac:dyDescent="0.25">
      <c r="A10" s="107"/>
      <c r="B10" s="110"/>
      <c r="C10" s="95"/>
      <c r="D10" s="113"/>
      <c r="E10" s="115"/>
      <c r="F10" s="115"/>
      <c r="G10" s="117"/>
    </row>
    <row r="11" spans="1:7" s="4" customFormat="1" ht="15" customHeight="1" x14ac:dyDescent="0.25">
      <c r="A11" s="107"/>
      <c r="B11" s="110"/>
      <c r="C11" s="95"/>
      <c r="D11" s="17" t="s">
        <v>138</v>
      </c>
      <c r="E11" s="17" t="s">
        <v>138</v>
      </c>
      <c r="F11" s="17" t="s">
        <v>138</v>
      </c>
      <c r="G11" s="41" t="s">
        <v>138</v>
      </c>
    </row>
    <row r="12" spans="1:7" s="4" customFormat="1" ht="15" customHeight="1" thickBot="1" x14ac:dyDescent="0.3">
      <c r="A12" s="108"/>
      <c r="B12" s="111"/>
      <c r="C12" s="96"/>
      <c r="D12" s="84">
        <f>SUM(E12:G12)</f>
        <v>1</v>
      </c>
      <c r="E12" s="84">
        <f>SUM(E50/D50)</f>
        <v>0.49</v>
      </c>
      <c r="F12" s="84">
        <f>SUM(F50/D50)</f>
        <v>0.22</v>
      </c>
      <c r="G12" s="85">
        <f>SUM(G50/D50)</f>
        <v>0.28999999999999998</v>
      </c>
    </row>
    <row r="13" spans="1:7" s="13" customFormat="1" ht="15" customHeight="1" x14ac:dyDescent="0.25">
      <c r="A13" s="79" t="s">
        <v>7</v>
      </c>
      <c r="B13" s="80" t="s">
        <v>8</v>
      </c>
      <c r="C13" s="80" t="s">
        <v>9</v>
      </c>
      <c r="D13" s="81"/>
      <c r="E13" s="81" t="s">
        <v>103</v>
      </c>
      <c r="F13" s="81" t="s">
        <v>103</v>
      </c>
      <c r="G13" s="82" t="s">
        <v>103</v>
      </c>
    </row>
    <row r="14" spans="1:7" s="12" customFormat="1" ht="15" customHeight="1" x14ac:dyDescent="0.25">
      <c r="A14" s="50" t="s">
        <v>10</v>
      </c>
      <c r="B14" s="18" t="s">
        <v>11</v>
      </c>
      <c r="C14" s="18" t="s">
        <v>100</v>
      </c>
      <c r="D14" s="19">
        <f>SUM(D15:D18)</f>
        <v>148000</v>
      </c>
      <c r="E14" s="19">
        <f t="shared" ref="E14:G14" si="0">SUM(E15:E18)</f>
        <v>72520</v>
      </c>
      <c r="F14" s="19">
        <f t="shared" si="0"/>
        <v>32560</v>
      </c>
      <c r="G14" s="51">
        <f t="shared" si="0"/>
        <v>42920</v>
      </c>
    </row>
    <row r="15" spans="1:7" s="5" customFormat="1" ht="15" customHeight="1" x14ac:dyDescent="0.2">
      <c r="A15" s="52" t="s">
        <v>13</v>
      </c>
      <c r="B15" s="16" t="s">
        <v>14</v>
      </c>
      <c r="C15" s="16" t="s">
        <v>100</v>
      </c>
      <c r="D15" s="20">
        <v>136000</v>
      </c>
      <c r="E15" s="20">
        <f>SUM(D15*E12)</f>
        <v>66640</v>
      </c>
      <c r="F15" s="20">
        <f>SUM(D15*F12)</f>
        <v>29920</v>
      </c>
      <c r="G15" s="53">
        <f>SUM(D15*G12)</f>
        <v>39440</v>
      </c>
    </row>
    <row r="16" spans="1:7" s="4" customFormat="1" ht="15" customHeight="1" x14ac:dyDescent="0.25">
      <c r="A16" s="52" t="s">
        <v>15</v>
      </c>
      <c r="B16" s="16" t="s">
        <v>16</v>
      </c>
      <c r="C16" s="16" t="s">
        <v>100</v>
      </c>
      <c r="D16" s="20">
        <v>0</v>
      </c>
      <c r="E16" s="20">
        <v>0</v>
      </c>
      <c r="F16" s="20">
        <v>0</v>
      </c>
      <c r="G16" s="53">
        <v>0</v>
      </c>
    </row>
    <row r="17" spans="1:7" s="4" customFormat="1" ht="15" customHeight="1" x14ac:dyDescent="0.25">
      <c r="A17" s="52" t="s">
        <v>17</v>
      </c>
      <c r="B17" s="16" t="s">
        <v>18</v>
      </c>
      <c r="C17" s="16" t="s">
        <v>100</v>
      </c>
      <c r="D17" s="20">
        <v>2000</v>
      </c>
      <c r="E17" s="20">
        <f>SUM(D17*E12)</f>
        <v>980</v>
      </c>
      <c r="F17" s="20">
        <f>SUM(D17*F12)</f>
        <v>440</v>
      </c>
      <c r="G17" s="53">
        <f>SUM(D17*G12)</f>
        <v>580</v>
      </c>
    </row>
    <row r="18" spans="1:7" s="4" customFormat="1" ht="15" customHeight="1" x14ac:dyDescent="0.25">
      <c r="A18" s="52" t="s">
        <v>19</v>
      </c>
      <c r="B18" s="16" t="s">
        <v>20</v>
      </c>
      <c r="C18" s="16" t="s">
        <v>100</v>
      </c>
      <c r="D18" s="20">
        <v>10000</v>
      </c>
      <c r="E18" s="20">
        <f>SUM(D18*E12)</f>
        <v>4900</v>
      </c>
      <c r="F18" s="20">
        <f>SUM(D18*F12)</f>
        <v>2200</v>
      </c>
      <c r="G18" s="53">
        <f>SUM(D18*G12)</f>
        <v>2900</v>
      </c>
    </row>
    <row r="19" spans="1:7" s="12" customFormat="1" ht="15" customHeight="1" x14ac:dyDescent="0.25">
      <c r="A19" s="50" t="s">
        <v>21</v>
      </c>
      <c r="B19" s="18" t="s">
        <v>22</v>
      </c>
      <c r="C19" s="18" t="s">
        <v>100</v>
      </c>
      <c r="D19" s="19">
        <f>SUM(D20:D21)</f>
        <v>230000</v>
      </c>
      <c r="E19" s="19">
        <f t="shared" ref="E19:G19" si="1">SUM(E20:E21)</f>
        <v>112700</v>
      </c>
      <c r="F19" s="19">
        <f t="shared" si="1"/>
        <v>50600</v>
      </c>
      <c r="G19" s="51">
        <f t="shared" si="1"/>
        <v>66700</v>
      </c>
    </row>
    <row r="20" spans="1:7" s="5" customFormat="1" ht="15" customHeight="1" x14ac:dyDescent="0.2">
      <c r="A20" s="52" t="s">
        <v>23</v>
      </c>
      <c r="B20" s="16" t="s">
        <v>24</v>
      </c>
      <c r="C20" s="16" t="s">
        <v>100</v>
      </c>
      <c r="D20" s="20">
        <v>230000</v>
      </c>
      <c r="E20" s="20">
        <f>SUM(D20*E12)</f>
        <v>112700</v>
      </c>
      <c r="F20" s="20">
        <f>SUM(D20*F12)</f>
        <v>50600</v>
      </c>
      <c r="G20" s="53">
        <f>SUM(D20*G12)</f>
        <v>66700</v>
      </c>
    </row>
    <row r="21" spans="1:7" s="5" customFormat="1" ht="15" customHeight="1" x14ac:dyDescent="0.2">
      <c r="A21" s="52" t="s">
        <v>25</v>
      </c>
      <c r="B21" s="16" t="s">
        <v>26</v>
      </c>
      <c r="C21" s="16" t="s">
        <v>100</v>
      </c>
      <c r="D21" s="20">
        <v>0</v>
      </c>
      <c r="E21" s="20">
        <v>0</v>
      </c>
      <c r="F21" s="20">
        <v>0</v>
      </c>
      <c r="G21" s="53">
        <v>0</v>
      </c>
    </row>
    <row r="22" spans="1:7" s="12" customFormat="1" ht="15" customHeight="1" x14ac:dyDescent="0.25">
      <c r="A22" s="50" t="s">
        <v>27</v>
      </c>
      <c r="B22" s="18" t="s">
        <v>28</v>
      </c>
      <c r="C22" s="18" t="s">
        <v>100</v>
      </c>
      <c r="D22" s="19">
        <f>SUM(D23:D24)</f>
        <v>32000</v>
      </c>
      <c r="E22" s="19">
        <f t="shared" ref="E22:G22" si="2">SUM(E23:E24)</f>
        <v>18740</v>
      </c>
      <c r="F22" s="19">
        <f t="shared" si="2"/>
        <v>5720</v>
      </c>
      <c r="G22" s="51">
        <f t="shared" si="2"/>
        <v>7539.9999999999991</v>
      </c>
    </row>
    <row r="23" spans="1:7" s="5" customFormat="1" ht="15" customHeight="1" x14ac:dyDescent="0.2">
      <c r="A23" s="52" t="s">
        <v>29</v>
      </c>
      <c r="B23" s="16" t="s">
        <v>30</v>
      </c>
      <c r="C23" s="16" t="s">
        <v>100</v>
      </c>
      <c r="D23" s="20">
        <v>26000</v>
      </c>
      <c r="E23" s="20">
        <f>SUM(D23*E12)</f>
        <v>12740</v>
      </c>
      <c r="F23" s="20">
        <f>SUM(D23*F12)</f>
        <v>5720</v>
      </c>
      <c r="G23" s="53">
        <f>SUM(D23*G12)</f>
        <v>7539.9999999999991</v>
      </c>
    </row>
    <row r="24" spans="1:7" s="5" customFormat="1" ht="15" customHeight="1" x14ac:dyDescent="0.2">
      <c r="A24" s="52" t="s">
        <v>31</v>
      </c>
      <c r="B24" s="16" t="s">
        <v>32</v>
      </c>
      <c r="C24" s="16" t="s">
        <v>100</v>
      </c>
      <c r="D24" s="20">
        <v>6000</v>
      </c>
      <c r="E24" s="20">
        <f>SUM(D24)</f>
        <v>6000</v>
      </c>
      <c r="F24" s="20">
        <v>0</v>
      </c>
      <c r="G24" s="53">
        <v>0</v>
      </c>
    </row>
    <row r="25" spans="1:7" s="12" customFormat="1" ht="15" customHeight="1" x14ac:dyDescent="0.25">
      <c r="A25" s="50" t="s">
        <v>33</v>
      </c>
      <c r="B25" s="18" t="s">
        <v>34</v>
      </c>
      <c r="C25" s="18" t="s">
        <v>100</v>
      </c>
      <c r="D25" s="19">
        <f>SUM(D26+D31)</f>
        <v>522200</v>
      </c>
      <c r="E25" s="19">
        <f>SUM(E26+E31)</f>
        <v>324933</v>
      </c>
      <c r="F25" s="19">
        <f>SUM(F26+F31)</f>
        <v>86922</v>
      </c>
      <c r="G25" s="51">
        <f>SUM(G26+G31)</f>
        <v>110345</v>
      </c>
    </row>
    <row r="26" spans="1:7" s="5" customFormat="1" ht="15" customHeight="1" x14ac:dyDescent="0.25">
      <c r="A26" s="52" t="s">
        <v>35</v>
      </c>
      <c r="B26" s="16" t="s">
        <v>36</v>
      </c>
      <c r="C26" s="16" t="s">
        <v>100</v>
      </c>
      <c r="D26" s="21">
        <f>SUM(D27:D30)</f>
        <v>402200</v>
      </c>
      <c r="E26" s="21">
        <f>SUM(E27:E30)</f>
        <v>235533</v>
      </c>
      <c r="F26" s="21">
        <f t="shared" ref="F26:G26" si="3">SUM(F27:F30)</f>
        <v>73722</v>
      </c>
      <c r="G26" s="54">
        <f t="shared" si="3"/>
        <v>92945</v>
      </c>
    </row>
    <row r="27" spans="1:7" s="5" customFormat="1" ht="15" customHeight="1" x14ac:dyDescent="0.2">
      <c r="A27" s="52"/>
      <c r="B27" s="16" t="s">
        <v>111</v>
      </c>
      <c r="C27" s="16" t="s">
        <v>100</v>
      </c>
      <c r="D27" s="20">
        <v>316000</v>
      </c>
      <c r="E27" s="20">
        <f>SUM(D27*E12)</f>
        <v>154840</v>
      </c>
      <c r="F27" s="20">
        <f>SUM(D27*F12)</f>
        <v>69520</v>
      </c>
      <c r="G27" s="53">
        <f>SUM(D27*G12)</f>
        <v>91640</v>
      </c>
    </row>
    <row r="28" spans="1:7" s="5" customFormat="1" ht="15" customHeight="1" x14ac:dyDescent="0.2">
      <c r="A28" s="52"/>
      <c r="B28" s="16" t="s">
        <v>112</v>
      </c>
      <c r="C28" s="16" t="s">
        <v>100</v>
      </c>
      <c r="D28" s="20">
        <v>62600</v>
      </c>
      <c r="E28" s="20">
        <f>SUM(D28)</f>
        <v>62600</v>
      </c>
      <c r="F28" s="20">
        <v>0</v>
      </c>
      <c r="G28" s="53">
        <v>0</v>
      </c>
    </row>
    <row r="29" spans="1:7" s="5" customFormat="1" ht="15" customHeight="1" x14ac:dyDescent="0.2">
      <c r="A29" s="52"/>
      <c r="B29" s="16" t="s">
        <v>113</v>
      </c>
      <c r="C29" s="16" t="s">
        <v>100</v>
      </c>
      <c r="D29" s="20">
        <v>19100</v>
      </c>
      <c r="E29" s="20">
        <f>SUM(D29-F29)</f>
        <v>14898</v>
      </c>
      <c r="F29" s="20">
        <f>SUM(D29*F12)</f>
        <v>4202</v>
      </c>
      <c r="G29" s="53">
        <v>0</v>
      </c>
    </row>
    <row r="30" spans="1:7" s="5" customFormat="1" ht="15" customHeight="1" x14ac:dyDescent="0.2">
      <c r="A30" s="52"/>
      <c r="B30" s="16" t="s">
        <v>114</v>
      </c>
      <c r="C30" s="16" t="s">
        <v>100</v>
      </c>
      <c r="D30" s="20">
        <v>4500</v>
      </c>
      <c r="E30" s="20">
        <f>SUM(D30-G30)</f>
        <v>3195</v>
      </c>
      <c r="F30" s="20">
        <v>0</v>
      </c>
      <c r="G30" s="53">
        <f>SUM(D30*G12)</f>
        <v>1305</v>
      </c>
    </row>
    <row r="31" spans="1:7" s="5" customFormat="1" ht="15" customHeight="1" x14ac:dyDescent="0.25">
      <c r="A31" s="52" t="s">
        <v>37</v>
      </c>
      <c r="B31" s="16" t="s">
        <v>38</v>
      </c>
      <c r="C31" s="16" t="s">
        <v>100</v>
      </c>
      <c r="D31" s="21">
        <f>SUM(D32:D33)</f>
        <v>120000</v>
      </c>
      <c r="E31" s="21">
        <f>SUM(E32:E33)</f>
        <v>89400</v>
      </c>
      <c r="F31" s="21">
        <f>SUM(F32:F33)</f>
        <v>13200</v>
      </c>
      <c r="G31" s="54">
        <f>SUM(G32:G33)</f>
        <v>17400</v>
      </c>
    </row>
    <row r="32" spans="1:7" s="5" customFormat="1" ht="15" customHeight="1" x14ac:dyDescent="0.2">
      <c r="A32" s="52"/>
      <c r="B32" s="16" t="s">
        <v>106</v>
      </c>
      <c r="C32" s="16" t="s">
        <v>100</v>
      </c>
      <c r="D32" s="20">
        <v>60000</v>
      </c>
      <c r="E32" s="20">
        <f>SUM(D32*E12)</f>
        <v>29400</v>
      </c>
      <c r="F32" s="20">
        <f>SUM(D32*F12)</f>
        <v>13200</v>
      </c>
      <c r="G32" s="53">
        <f>SUM(D32*G12)</f>
        <v>17400</v>
      </c>
    </row>
    <row r="33" spans="1:7" s="5" customFormat="1" ht="15" customHeight="1" x14ac:dyDescent="0.2">
      <c r="A33" s="52"/>
      <c r="B33" s="16" t="s">
        <v>107</v>
      </c>
      <c r="C33" s="16" t="s">
        <v>100</v>
      </c>
      <c r="D33" s="20">
        <v>60000</v>
      </c>
      <c r="E33" s="20">
        <f>SUM(D33)</f>
        <v>60000</v>
      </c>
      <c r="F33" s="20">
        <v>0</v>
      </c>
      <c r="G33" s="53">
        <v>0</v>
      </c>
    </row>
    <row r="34" spans="1:7" s="5" customFormat="1" ht="15" customHeight="1" x14ac:dyDescent="0.2">
      <c r="A34" s="52" t="s">
        <v>39</v>
      </c>
      <c r="B34" s="16" t="s">
        <v>40</v>
      </c>
      <c r="C34" s="16" t="s">
        <v>100</v>
      </c>
      <c r="D34" s="20">
        <v>0</v>
      </c>
      <c r="E34" s="20">
        <v>0</v>
      </c>
      <c r="F34" s="20">
        <v>0</v>
      </c>
      <c r="G34" s="53">
        <v>0</v>
      </c>
    </row>
    <row r="35" spans="1:7" s="5" customFormat="1" ht="15" customHeight="1" x14ac:dyDescent="0.2">
      <c r="A35" s="52" t="s">
        <v>41</v>
      </c>
      <c r="B35" s="16" t="s">
        <v>42</v>
      </c>
      <c r="C35" s="16" t="s">
        <v>100</v>
      </c>
      <c r="D35" s="20">
        <v>0</v>
      </c>
      <c r="E35" s="20">
        <v>0</v>
      </c>
      <c r="F35" s="20">
        <v>0</v>
      </c>
      <c r="G35" s="53">
        <v>0</v>
      </c>
    </row>
    <row r="36" spans="1:7" s="12" customFormat="1" ht="15" customHeight="1" x14ac:dyDescent="0.25">
      <c r="A36" s="50" t="s">
        <v>43</v>
      </c>
      <c r="B36" s="18" t="s">
        <v>44</v>
      </c>
      <c r="C36" s="18" t="s">
        <v>100</v>
      </c>
      <c r="D36" s="19">
        <f>SUM(D37:D40)</f>
        <v>154000</v>
      </c>
      <c r="E36" s="19">
        <f t="shared" ref="E36:G36" si="4">SUM(E37:E40)</f>
        <v>90760</v>
      </c>
      <c r="F36" s="19">
        <f t="shared" si="4"/>
        <v>27280</v>
      </c>
      <c r="G36" s="51">
        <f t="shared" si="4"/>
        <v>35960</v>
      </c>
    </row>
    <row r="37" spans="1:7" s="4" customFormat="1" ht="15" customHeight="1" x14ac:dyDescent="0.25">
      <c r="A37" s="50" t="s">
        <v>45</v>
      </c>
      <c r="B37" s="16" t="s">
        <v>46</v>
      </c>
      <c r="C37" s="16" t="s">
        <v>100</v>
      </c>
      <c r="D37" s="20">
        <v>0</v>
      </c>
      <c r="E37" s="20">
        <v>0</v>
      </c>
      <c r="F37" s="20">
        <v>0</v>
      </c>
      <c r="G37" s="53">
        <v>0</v>
      </c>
    </row>
    <row r="38" spans="1:7" s="5" customFormat="1" ht="15" customHeight="1" x14ac:dyDescent="0.2">
      <c r="A38" s="52" t="s">
        <v>47</v>
      </c>
      <c r="B38" s="16" t="s">
        <v>48</v>
      </c>
      <c r="C38" s="16" t="s">
        <v>100</v>
      </c>
      <c r="D38" s="20">
        <v>124000</v>
      </c>
      <c r="E38" s="20">
        <f>SUM(D38*E12)</f>
        <v>60760</v>
      </c>
      <c r="F38" s="20">
        <f>SUM(D38*F12)</f>
        <v>27280</v>
      </c>
      <c r="G38" s="53">
        <f>SUM(D38*G12)</f>
        <v>35960</v>
      </c>
    </row>
    <row r="39" spans="1:7" s="5" customFormat="1" ht="15" customHeight="1" x14ac:dyDescent="0.2">
      <c r="A39" s="52"/>
      <c r="B39" s="16" t="s">
        <v>110</v>
      </c>
      <c r="C39" s="16" t="s">
        <v>100</v>
      </c>
      <c r="D39" s="20">
        <v>30000</v>
      </c>
      <c r="E39" s="20">
        <f>SUM(D39)</f>
        <v>30000</v>
      </c>
      <c r="F39" s="20">
        <v>0</v>
      </c>
      <c r="G39" s="53">
        <v>0</v>
      </c>
    </row>
    <row r="40" spans="1:7" s="4" customFormat="1" ht="15" customHeight="1" x14ac:dyDescent="0.25">
      <c r="A40" s="52" t="s">
        <v>49</v>
      </c>
      <c r="B40" s="16" t="s">
        <v>50</v>
      </c>
      <c r="C40" s="16" t="s">
        <v>100</v>
      </c>
      <c r="D40" s="20">
        <v>0</v>
      </c>
      <c r="E40" s="20">
        <v>0</v>
      </c>
      <c r="F40" s="20">
        <v>0</v>
      </c>
      <c r="G40" s="53">
        <v>0</v>
      </c>
    </row>
    <row r="41" spans="1:7" s="24" customFormat="1" ht="15" customHeight="1" x14ac:dyDescent="0.25">
      <c r="A41" s="55" t="s">
        <v>51</v>
      </c>
      <c r="B41" s="22" t="s">
        <v>52</v>
      </c>
      <c r="C41" s="22" t="s">
        <v>100</v>
      </c>
      <c r="D41" s="23">
        <v>0</v>
      </c>
      <c r="E41" s="23">
        <v>0</v>
      </c>
      <c r="F41" s="23">
        <v>0</v>
      </c>
      <c r="G41" s="56">
        <v>0</v>
      </c>
    </row>
    <row r="42" spans="1:7" s="24" customFormat="1" ht="15" customHeight="1" x14ac:dyDescent="0.25">
      <c r="A42" s="55" t="s">
        <v>53</v>
      </c>
      <c r="B42" s="22" t="s">
        <v>54</v>
      </c>
      <c r="C42" s="22" t="s">
        <v>100</v>
      </c>
      <c r="D42" s="23">
        <v>0</v>
      </c>
      <c r="E42" s="23">
        <v>0</v>
      </c>
      <c r="F42" s="23">
        <v>0</v>
      </c>
      <c r="G42" s="56">
        <v>0</v>
      </c>
    </row>
    <row r="43" spans="1:7" s="24" customFormat="1" ht="15" customHeight="1" x14ac:dyDescent="0.25">
      <c r="A43" s="55" t="s">
        <v>55</v>
      </c>
      <c r="B43" s="22" t="s">
        <v>56</v>
      </c>
      <c r="C43" s="22" t="s">
        <v>100</v>
      </c>
      <c r="D43" s="23">
        <v>0</v>
      </c>
      <c r="E43" s="23">
        <v>0</v>
      </c>
      <c r="F43" s="23">
        <v>0</v>
      </c>
      <c r="G43" s="56">
        <v>0</v>
      </c>
    </row>
    <row r="44" spans="1:7" s="12" customFormat="1" ht="15" customHeight="1" x14ac:dyDescent="0.25">
      <c r="A44" s="50" t="s">
        <v>57</v>
      </c>
      <c r="B44" s="25" t="s">
        <v>108</v>
      </c>
      <c r="C44" s="25" t="s">
        <v>100</v>
      </c>
      <c r="D44" s="26">
        <v>45000</v>
      </c>
      <c r="E44" s="26">
        <f>SUM(D44*E12)</f>
        <v>22050</v>
      </c>
      <c r="F44" s="26">
        <f>SUM(D44*F12)</f>
        <v>9900</v>
      </c>
      <c r="G44" s="57">
        <f>SUM(D44*G12)</f>
        <v>13050</v>
      </c>
    </row>
    <row r="45" spans="1:7" s="12" customFormat="1" ht="15" customHeight="1" x14ac:dyDescent="0.25">
      <c r="A45" s="50"/>
      <c r="B45" s="25" t="s">
        <v>109</v>
      </c>
      <c r="C45" s="25" t="s">
        <v>100</v>
      </c>
      <c r="D45" s="26">
        <v>43800</v>
      </c>
      <c r="E45" s="26">
        <f>SUM(D45)</f>
        <v>43800</v>
      </c>
      <c r="F45" s="26"/>
      <c r="G45" s="57"/>
    </row>
    <row r="46" spans="1:7" s="4" customFormat="1" ht="15" customHeight="1" x14ac:dyDescent="0.25">
      <c r="A46" s="50" t="s">
        <v>58</v>
      </c>
      <c r="B46" s="18" t="s">
        <v>59</v>
      </c>
      <c r="C46" s="18" t="s">
        <v>100</v>
      </c>
      <c r="D46" s="19">
        <f>SUM(D14+D19+D22+D25+D36+D44+D45)</f>
        <v>1175000</v>
      </c>
      <c r="E46" s="19">
        <f>SUM(E14+E19+E22+E25+E36+E44+E45)</f>
        <v>685503</v>
      </c>
      <c r="F46" s="19">
        <f t="shared" ref="F46:G46" si="5">SUM(F14+F19+F22+F25+F36+F44+F45)</f>
        <v>212982</v>
      </c>
      <c r="G46" s="51">
        <f t="shared" si="5"/>
        <v>276515</v>
      </c>
    </row>
    <row r="47" spans="1:7" s="5" customFormat="1" ht="15" customHeight="1" x14ac:dyDescent="0.2">
      <c r="A47" s="52" t="s">
        <v>60</v>
      </c>
      <c r="B47" s="16" t="s">
        <v>61</v>
      </c>
      <c r="C47" s="16" t="s">
        <v>100</v>
      </c>
      <c r="D47" s="20"/>
      <c r="E47" s="20"/>
      <c r="F47" s="20"/>
      <c r="G47" s="53"/>
    </row>
    <row r="48" spans="1:7" s="5" customFormat="1" ht="15" customHeight="1" x14ac:dyDescent="0.2">
      <c r="A48" s="52" t="s">
        <v>62</v>
      </c>
      <c r="B48" s="16" t="s">
        <v>63</v>
      </c>
      <c r="C48" s="16" t="s">
        <v>100</v>
      </c>
      <c r="D48" s="20"/>
      <c r="E48" s="20"/>
      <c r="F48" s="20"/>
      <c r="G48" s="53"/>
    </row>
    <row r="49" spans="1:9" s="5" customFormat="1" ht="15" customHeight="1" x14ac:dyDescent="0.2">
      <c r="A49" s="52" t="s">
        <v>64</v>
      </c>
      <c r="B49" s="16" t="s">
        <v>65</v>
      </c>
      <c r="C49" s="16" t="s">
        <v>66</v>
      </c>
      <c r="D49" s="20">
        <v>0.5</v>
      </c>
      <c r="E49" s="20">
        <v>0.5</v>
      </c>
      <c r="F49" s="20">
        <v>0.5</v>
      </c>
      <c r="G49" s="53">
        <v>0.5</v>
      </c>
    </row>
    <row r="50" spans="1:9" s="4" customFormat="1" ht="15" customHeight="1" x14ac:dyDescent="0.25">
      <c r="A50" s="52" t="s">
        <v>67</v>
      </c>
      <c r="B50" s="16" t="s">
        <v>68</v>
      </c>
      <c r="C50" s="16" t="s">
        <v>69</v>
      </c>
      <c r="D50" s="21">
        <v>68000</v>
      </c>
      <c r="E50" s="21">
        <v>33320</v>
      </c>
      <c r="F50" s="21">
        <v>14960</v>
      </c>
      <c r="G50" s="54">
        <v>19720</v>
      </c>
    </row>
    <row r="51" spans="1:9" s="4" customFormat="1" ht="15" customHeight="1" x14ac:dyDescent="0.25">
      <c r="A51" s="52" t="s">
        <v>70</v>
      </c>
      <c r="B51" s="16" t="s">
        <v>71</v>
      </c>
      <c r="C51" s="16" t="s">
        <v>69</v>
      </c>
      <c r="D51" s="20"/>
      <c r="E51" s="20"/>
      <c r="F51" s="20"/>
      <c r="G51" s="53"/>
    </row>
    <row r="52" spans="1:9" s="4" customFormat="1" ht="15" customHeight="1" x14ac:dyDescent="0.25">
      <c r="A52" s="52" t="s">
        <v>75</v>
      </c>
      <c r="B52" s="16" t="s">
        <v>76</v>
      </c>
      <c r="C52" s="16" t="s">
        <v>69</v>
      </c>
      <c r="D52" s="20"/>
      <c r="E52" s="20"/>
      <c r="F52" s="20"/>
      <c r="G52" s="53"/>
    </row>
    <row r="53" spans="1:9" s="4" customFormat="1" ht="15" customHeight="1" thickBot="1" x14ac:dyDescent="0.3">
      <c r="A53" s="58" t="s">
        <v>77</v>
      </c>
      <c r="B53" s="49" t="s">
        <v>78</v>
      </c>
      <c r="C53" s="49" t="s">
        <v>69</v>
      </c>
      <c r="D53" s="59">
        <f>SUM(F53:G53)</f>
        <v>34680</v>
      </c>
      <c r="E53" s="59">
        <f>SUM(F53:G53)</f>
        <v>34680</v>
      </c>
      <c r="F53" s="59">
        <v>14960</v>
      </c>
      <c r="G53" s="60">
        <v>19720</v>
      </c>
      <c r="I53" s="11"/>
    </row>
    <row r="54" spans="1:9" s="4" customFormat="1" ht="33" customHeight="1" x14ac:dyDescent="0.25">
      <c r="A54" s="88"/>
      <c r="B54" s="27"/>
      <c r="C54" s="27"/>
      <c r="D54" s="89"/>
      <c r="E54" s="89"/>
      <c r="F54" s="89"/>
      <c r="G54" s="89"/>
      <c r="I54" s="11"/>
    </row>
    <row r="55" spans="1:9" s="27" customFormat="1" ht="13.8" customHeight="1" thickBot="1" x14ac:dyDescent="0.25">
      <c r="G55" s="90" t="s">
        <v>135</v>
      </c>
    </row>
    <row r="56" spans="1:9" s="5" customFormat="1" ht="19.8" customHeight="1" thickBot="1" x14ac:dyDescent="0.25">
      <c r="A56" s="103" t="s">
        <v>139</v>
      </c>
      <c r="B56" s="104"/>
      <c r="C56" s="104"/>
      <c r="D56" s="104"/>
      <c r="E56" s="104"/>
      <c r="F56" s="104"/>
      <c r="G56" s="105"/>
    </row>
    <row r="57" spans="1:9" s="4" customFormat="1" ht="18.600000000000001" customHeight="1" x14ac:dyDescent="0.25">
      <c r="A57" s="39"/>
      <c r="B57" s="14" t="s">
        <v>79</v>
      </c>
      <c r="C57" s="14" t="s">
        <v>5</v>
      </c>
      <c r="D57" s="15" t="s">
        <v>6</v>
      </c>
      <c r="E57" s="15" t="s">
        <v>6</v>
      </c>
      <c r="F57" s="15" t="s">
        <v>6</v>
      </c>
      <c r="G57" s="40" t="s">
        <v>6</v>
      </c>
    </row>
    <row r="58" spans="1:9" s="4" customFormat="1" ht="32.4" customHeight="1" thickBot="1" x14ac:dyDescent="0.3">
      <c r="A58" s="75" t="s">
        <v>3</v>
      </c>
      <c r="B58" s="49"/>
      <c r="C58" s="49" t="s">
        <v>80</v>
      </c>
      <c r="D58" s="76" t="s">
        <v>102</v>
      </c>
      <c r="E58" s="77" t="s">
        <v>117</v>
      </c>
      <c r="F58" s="77" t="s">
        <v>118</v>
      </c>
      <c r="G58" s="78" t="s">
        <v>104</v>
      </c>
    </row>
    <row r="59" spans="1:9" s="28" customFormat="1" ht="20.399999999999999" customHeight="1" x14ac:dyDescent="0.2">
      <c r="A59" s="71" t="s">
        <v>7</v>
      </c>
      <c r="B59" s="72" t="s">
        <v>8</v>
      </c>
      <c r="C59" s="72" t="s">
        <v>9</v>
      </c>
      <c r="D59" s="73" t="s">
        <v>81</v>
      </c>
      <c r="E59" s="73" t="s">
        <v>81</v>
      </c>
      <c r="F59" s="73" t="s">
        <v>81</v>
      </c>
      <c r="G59" s="74" t="s">
        <v>81</v>
      </c>
    </row>
    <row r="60" spans="1:9" s="5" customFormat="1" ht="20.399999999999999" customHeight="1" x14ac:dyDescent="0.25">
      <c r="A60" s="42" t="s">
        <v>82</v>
      </c>
      <c r="B60" s="29" t="s">
        <v>83</v>
      </c>
      <c r="C60" s="29" t="s">
        <v>84</v>
      </c>
      <c r="D60" s="30">
        <f>SUM(D46)/D50</f>
        <v>17.279411764705884</v>
      </c>
      <c r="E60" s="30">
        <f>SUM(E46)/E50</f>
        <v>20.573319327731092</v>
      </c>
      <c r="F60" s="30">
        <f>SUM(F46)/F50</f>
        <v>14.236764705882353</v>
      </c>
      <c r="G60" s="43">
        <f>SUM(G46)/G50</f>
        <v>14.022058823529411</v>
      </c>
    </row>
    <row r="61" spans="1:9" s="4" customFormat="1" ht="20.399999999999999" customHeight="1" x14ac:dyDescent="0.25">
      <c r="A61" s="44" t="s">
        <v>85</v>
      </c>
      <c r="B61" s="16" t="s">
        <v>86</v>
      </c>
      <c r="C61" s="16" t="s">
        <v>12</v>
      </c>
      <c r="D61" s="31">
        <f>SUM(D46)</f>
        <v>1175000</v>
      </c>
      <c r="E61" s="31">
        <f t="shared" ref="E61:G61" si="6">SUM(E46)</f>
        <v>685503</v>
      </c>
      <c r="F61" s="31">
        <f t="shared" si="6"/>
        <v>212982</v>
      </c>
      <c r="G61" s="45">
        <f t="shared" si="6"/>
        <v>276515</v>
      </c>
    </row>
    <row r="62" spans="1:9" s="34" customFormat="1" ht="20.399999999999999" customHeight="1" x14ac:dyDescent="0.2">
      <c r="A62" s="46" t="s">
        <v>87</v>
      </c>
      <c r="B62" s="32" t="s">
        <v>88</v>
      </c>
      <c r="C62" s="32" t="s">
        <v>12</v>
      </c>
      <c r="D62" s="33">
        <v>0</v>
      </c>
      <c r="E62" s="33">
        <f>SUM(E67*E66-E61)</f>
        <v>-19103</v>
      </c>
      <c r="F62" s="33">
        <f>SUM(F67*F66-F61)</f>
        <v>-550</v>
      </c>
      <c r="G62" s="47">
        <f>SUM(G67*G66-G61)</f>
        <v>-435</v>
      </c>
    </row>
    <row r="63" spans="1:9" s="5" customFormat="1" ht="20.399999999999999" customHeight="1" x14ac:dyDescent="0.25">
      <c r="A63" s="44" t="s">
        <v>89</v>
      </c>
      <c r="B63" s="16" t="s">
        <v>90</v>
      </c>
      <c r="C63" s="35" t="s">
        <v>91</v>
      </c>
      <c r="D63" s="36">
        <v>0</v>
      </c>
      <c r="E63" s="36">
        <f>SUM(E62/E61)</f>
        <v>-2.7867128225551166E-2</v>
      </c>
      <c r="F63" s="36">
        <f>SUM(F62/F61)</f>
        <v>-2.582377853527528E-3</v>
      </c>
      <c r="G63" s="48">
        <f t="shared" ref="G63" si="7">SUM(G62/G61)</f>
        <v>-1.5731515469323545E-3</v>
      </c>
    </row>
    <row r="64" spans="1:9" s="4" customFormat="1" ht="20.399999999999999" customHeight="1" x14ac:dyDescent="0.25">
      <c r="A64" s="44" t="s">
        <v>92</v>
      </c>
      <c r="B64" s="16" t="s">
        <v>93</v>
      </c>
      <c r="C64" s="16" t="s">
        <v>12</v>
      </c>
      <c r="D64" s="31">
        <v>0</v>
      </c>
      <c r="E64" s="31">
        <v>0</v>
      </c>
      <c r="F64" s="31">
        <v>0</v>
      </c>
      <c r="G64" s="45">
        <v>0</v>
      </c>
    </row>
    <row r="65" spans="1:1019" s="4" customFormat="1" ht="20.399999999999999" customHeight="1" x14ac:dyDescent="0.25">
      <c r="A65" s="44" t="s">
        <v>94</v>
      </c>
      <c r="B65" s="16" t="s">
        <v>95</v>
      </c>
      <c r="C65" s="16" t="s">
        <v>69</v>
      </c>
      <c r="D65" s="31">
        <f>SUM(D61+D62)</f>
        <v>1175000</v>
      </c>
      <c r="E65" s="31">
        <f t="shared" ref="E65:G65" si="8">SUM(E61+E62)</f>
        <v>666400</v>
      </c>
      <c r="F65" s="31">
        <f t="shared" si="8"/>
        <v>212432</v>
      </c>
      <c r="G65" s="45">
        <f t="shared" si="8"/>
        <v>276080</v>
      </c>
    </row>
    <row r="66" spans="1:1019" s="4" customFormat="1" ht="20.399999999999999" customHeight="1" x14ac:dyDescent="0.25">
      <c r="A66" s="44" t="s">
        <v>96</v>
      </c>
      <c r="B66" s="16" t="s">
        <v>97</v>
      </c>
      <c r="C66" s="16" t="s">
        <v>69</v>
      </c>
      <c r="D66" s="31">
        <f>SUM(D50)</f>
        <v>68000</v>
      </c>
      <c r="E66" s="31">
        <f t="shared" ref="E66:G66" si="9">SUM(E50)</f>
        <v>33320</v>
      </c>
      <c r="F66" s="31">
        <f t="shared" si="9"/>
        <v>14960</v>
      </c>
      <c r="G66" s="45">
        <f t="shared" si="9"/>
        <v>19720</v>
      </c>
    </row>
    <row r="67" spans="1:1019" s="4" customFormat="1" ht="20.399999999999999" customHeight="1" x14ac:dyDescent="0.25">
      <c r="A67" s="65" t="s">
        <v>98</v>
      </c>
      <c r="B67" s="25" t="s">
        <v>115</v>
      </c>
      <c r="C67" s="25" t="s">
        <v>84</v>
      </c>
      <c r="D67" s="62">
        <f>SUM(D65/D66)</f>
        <v>17.279411764705884</v>
      </c>
      <c r="E67" s="30">
        <v>20</v>
      </c>
      <c r="F67" s="30">
        <v>14.2</v>
      </c>
      <c r="G67" s="43">
        <v>14</v>
      </c>
    </row>
    <row r="68" spans="1:1019" s="4" customFormat="1" ht="20.399999999999999" customHeight="1" thickBot="1" x14ac:dyDescent="0.3">
      <c r="A68" s="66" t="s">
        <v>99</v>
      </c>
      <c r="B68" s="67" t="s">
        <v>116</v>
      </c>
      <c r="C68" s="67" t="s">
        <v>84</v>
      </c>
      <c r="D68" s="68">
        <f>SUM(D67*1.15)</f>
        <v>19.871323529411764</v>
      </c>
      <c r="E68" s="63">
        <f t="shared" ref="E68:G68" si="10">SUM(E67*1.15)</f>
        <v>23</v>
      </c>
      <c r="F68" s="63">
        <f t="shared" si="10"/>
        <v>16.329999999999998</v>
      </c>
      <c r="G68" s="64">
        <f t="shared" si="10"/>
        <v>16.099999999999998</v>
      </c>
    </row>
    <row r="69" spans="1:1019" s="37" customFormat="1" ht="12" x14ac:dyDescent="0.25">
      <c r="A69" s="99"/>
      <c r="B69" s="99"/>
      <c r="C69" s="99"/>
      <c r="D69" s="99"/>
    </row>
    <row r="70" spans="1:1019" s="4" customFormat="1" ht="17.399999999999999" customHeight="1" x14ac:dyDescent="0.25">
      <c r="B70" s="3" t="s">
        <v>140</v>
      </c>
      <c r="C70" s="6"/>
      <c r="D70" s="6"/>
    </row>
    <row r="71" spans="1:1019" s="4" customFormat="1" ht="17.399999999999999" customHeight="1" x14ac:dyDescent="0.25">
      <c r="B71" s="3" t="s">
        <v>141</v>
      </c>
      <c r="C71" s="6"/>
      <c r="D71" s="6"/>
      <c r="E71" s="11"/>
    </row>
    <row r="72" spans="1:1019" s="4" customFormat="1" ht="17.399999999999999" customHeight="1" x14ac:dyDescent="0.25">
      <c r="B72" s="3" t="s">
        <v>142</v>
      </c>
      <c r="C72" s="10"/>
      <c r="D72" s="6"/>
    </row>
    <row r="73" spans="1:1019" s="4" customFormat="1" ht="17.399999999999999" customHeight="1" x14ac:dyDescent="0.25">
      <c r="B73" s="3" t="s">
        <v>143</v>
      </c>
      <c r="C73" s="38"/>
      <c r="D73" s="7"/>
    </row>
    <row r="74" spans="1:1019" s="4" customFormat="1" ht="17.399999999999999" customHeight="1" x14ac:dyDescent="0.25">
      <c r="B74" s="3" t="s">
        <v>144</v>
      </c>
      <c r="C74" s="6"/>
      <c r="D74" s="6"/>
    </row>
    <row r="75" spans="1:1019" ht="8.4" customHeight="1" x14ac:dyDescent="0.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  <c r="TF75"/>
      <c r="TG75"/>
      <c r="TH75"/>
      <c r="TI75"/>
      <c r="TJ75"/>
      <c r="TK75"/>
      <c r="TL75"/>
      <c r="TM75"/>
      <c r="TN75"/>
      <c r="TO75"/>
      <c r="TP75"/>
      <c r="TQ75"/>
      <c r="TR75"/>
      <c r="TS75"/>
      <c r="TT75"/>
      <c r="TU75"/>
      <c r="TV75"/>
      <c r="TW75"/>
      <c r="TX75"/>
      <c r="TY75"/>
      <c r="TZ75"/>
      <c r="UA75"/>
      <c r="UB75"/>
      <c r="UC75"/>
      <c r="UD75"/>
      <c r="UE75"/>
      <c r="UF75"/>
      <c r="UG75"/>
      <c r="UH75"/>
      <c r="UI75"/>
      <c r="UJ75"/>
      <c r="UK75"/>
      <c r="UL75"/>
      <c r="UM75"/>
      <c r="UN75"/>
      <c r="UO75"/>
      <c r="UP75"/>
      <c r="UQ75"/>
      <c r="UR75"/>
      <c r="US75"/>
      <c r="UT75"/>
      <c r="UU75"/>
      <c r="UV75"/>
      <c r="UW75"/>
      <c r="UX75"/>
      <c r="UY75"/>
      <c r="UZ75"/>
      <c r="VA75"/>
      <c r="VB75"/>
      <c r="VC75"/>
      <c r="VD75"/>
      <c r="VE75"/>
      <c r="VF75"/>
      <c r="VG75"/>
      <c r="VH75"/>
      <c r="VI75"/>
      <c r="VJ75"/>
      <c r="VK75"/>
      <c r="VL75"/>
      <c r="VM75"/>
      <c r="VN75"/>
      <c r="VO75"/>
      <c r="VP75"/>
      <c r="VQ75"/>
      <c r="VR75"/>
      <c r="VS75"/>
      <c r="VT75"/>
      <c r="VU75"/>
      <c r="VV75"/>
      <c r="VW75"/>
      <c r="VX75"/>
      <c r="VY75"/>
      <c r="VZ75"/>
      <c r="WA75"/>
      <c r="WB75"/>
      <c r="WC75"/>
      <c r="WD75"/>
      <c r="WE75"/>
      <c r="WF75"/>
      <c r="WG75"/>
      <c r="WH75"/>
      <c r="WI75"/>
      <c r="WJ75"/>
      <c r="WK75"/>
      <c r="WL75"/>
      <c r="WM75"/>
      <c r="WN75"/>
      <c r="WO75"/>
      <c r="WP75"/>
      <c r="WQ75"/>
      <c r="WR75"/>
      <c r="WS75"/>
      <c r="WT75"/>
      <c r="WU75"/>
      <c r="WV75"/>
      <c r="WW75"/>
      <c r="WX75"/>
      <c r="WY75"/>
      <c r="WZ75"/>
      <c r="XA75"/>
      <c r="XB75"/>
      <c r="XC75"/>
      <c r="XD75"/>
      <c r="XE75"/>
      <c r="XF75"/>
      <c r="XG75"/>
      <c r="XH75"/>
      <c r="XI75"/>
      <c r="XJ75"/>
      <c r="XK75"/>
      <c r="XL75"/>
      <c r="XM75"/>
      <c r="XN75"/>
      <c r="XO75"/>
      <c r="XP75"/>
      <c r="XQ75"/>
      <c r="XR75"/>
      <c r="XS75"/>
      <c r="XT75"/>
      <c r="XU75"/>
      <c r="XV75"/>
      <c r="XW75"/>
      <c r="XX75"/>
      <c r="XY75"/>
      <c r="XZ75"/>
      <c r="YA75"/>
      <c r="YB75"/>
      <c r="YC75"/>
      <c r="YD75"/>
      <c r="YE75"/>
      <c r="YF75"/>
      <c r="YG75"/>
      <c r="YH75"/>
      <c r="YI75"/>
      <c r="YJ75"/>
      <c r="YK75"/>
      <c r="YL75"/>
      <c r="YM75"/>
      <c r="YN75"/>
      <c r="YO75"/>
      <c r="YP75"/>
      <c r="YQ75"/>
      <c r="YR75"/>
      <c r="YS75"/>
      <c r="YT75"/>
      <c r="YU75"/>
      <c r="YV75"/>
      <c r="YW75"/>
      <c r="YX75"/>
      <c r="YY75"/>
      <c r="YZ75"/>
      <c r="ZA75"/>
      <c r="ZB75"/>
      <c r="ZC75"/>
      <c r="ZD75"/>
      <c r="ZE75"/>
      <c r="ZF75"/>
      <c r="ZG75"/>
      <c r="ZH75"/>
      <c r="ZI75"/>
      <c r="ZJ75"/>
      <c r="ZK75"/>
      <c r="ZL75"/>
      <c r="ZM75"/>
      <c r="ZN75"/>
      <c r="ZO75"/>
      <c r="ZP75"/>
      <c r="ZQ75"/>
      <c r="ZR75"/>
      <c r="ZS75"/>
      <c r="ZT75"/>
      <c r="ZU75"/>
      <c r="ZV75"/>
      <c r="ZW75"/>
      <c r="ZX75"/>
      <c r="ZY75"/>
      <c r="ZZ75"/>
      <c r="AAA75"/>
      <c r="AAB75"/>
      <c r="AAC75"/>
      <c r="AAD75"/>
      <c r="AAE75"/>
      <c r="AAF75"/>
      <c r="AAG75"/>
      <c r="AAH75"/>
      <c r="AAI75"/>
      <c r="AAJ75"/>
      <c r="AAK75"/>
      <c r="AAL75"/>
      <c r="AAM75"/>
      <c r="AAN75"/>
      <c r="AAO75"/>
      <c r="AAP75"/>
      <c r="AAQ75"/>
      <c r="AAR75"/>
      <c r="AAS75"/>
      <c r="AAT75"/>
      <c r="AAU75"/>
      <c r="AAV75"/>
      <c r="AAW75"/>
      <c r="AAX75"/>
      <c r="AAY75"/>
      <c r="AAZ75"/>
      <c r="ABA75"/>
      <c r="ABB75"/>
      <c r="ABC75"/>
      <c r="ABD75"/>
      <c r="ABE75"/>
      <c r="ABF75"/>
      <c r="ABG75"/>
      <c r="ABH75"/>
      <c r="ABI75"/>
      <c r="ABJ75"/>
      <c r="ABK75"/>
      <c r="ABL75"/>
      <c r="ABM75"/>
      <c r="ABN75"/>
      <c r="ABO75"/>
      <c r="ABP75"/>
      <c r="ABQ75"/>
      <c r="ABR75"/>
      <c r="ABS75"/>
      <c r="ABT75"/>
      <c r="ABU75"/>
      <c r="ABV75"/>
      <c r="ABW75"/>
      <c r="ABX75"/>
      <c r="ABY75"/>
      <c r="ABZ75"/>
      <c r="ACA75"/>
      <c r="ACB75"/>
      <c r="ACC75"/>
      <c r="ACD75"/>
      <c r="ACE75"/>
      <c r="ACF75"/>
      <c r="ACG75"/>
      <c r="ACH75"/>
      <c r="ACI75"/>
      <c r="ACJ75"/>
      <c r="ACK75"/>
      <c r="ACL75"/>
      <c r="ACM75"/>
      <c r="ACN75"/>
      <c r="ACO75"/>
      <c r="ACP75"/>
      <c r="ACQ75"/>
      <c r="ACR75"/>
      <c r="ACS75"/>
      <c r="ACT75"/>
      <c r="ACU75"/>
      <c r="ACV75"/>
      <c r="ACW75"/>
      <c r="ACX75"/>
      <c r="ACY75"/>
      <c r="ACZ75"/>
      <c r="ADA75"/>
      <c r="ADB75"/>
      <c r="ADC75"/>
      <c r="ADD75"/>
      <c r="ADE75"/>
      <c r="ADF75"/>
      <c r="ADG75"/>
      <c r="ADH75"/>
      <c r="ADI75"/>
      <c r="ADJ75"/>
      <c r="ADK75"/>
      <c r="ADL75"/>
      <c r="ADM75"/>
      <c r="ADN75"/>
      <c r="ADO75"/>
      <c r="ADP75"/>
      <c r="ADQ75"/>
      <c r="ADR75"/>
      <c r="ADS75"/>
      <c r="ADT75"/>
      <c r="ADU75"/>
      <c r="ADV75"/>
      <c r="ADW75"/>
      <c r="ADX75"/>
      <c r="ADY75"/>
      <c r="ADZ75"/>
      <c r="AEA75"/>
      <c r="AEB75"/>
      <c r="AEC75"/>
      <c r="AED75"/>
      <c r="AEE75"/>
      <c r="AEF75"/>
      <c r="AEG75"/>
      <c r="AEH75"/>
      <c r="AEI75"/>
      <c r="AEJ75"/>
      <c r="AEK75"/>
      <c r="AEL75"/>
      <c r="AEM75"/>
      <c r="AEN75"/>
      <c r="AEO75"/>
      <c r="AEP75"/>
      <c r="AEQ75"/>
      <c r="AER75"/>
      <c r="AES75"/>
      <c r="AET75"/>
      <c r="AEU75"/>
      <c r="AEV75"/>
      <c r="AEW75"/>
      <c r="AEX75"/>
      <c r="AEY75"/>
      <c r="AEZ75"/>
      <c r="AFA75"/>
      <c r="AFB75"/>
      <c r="AFC75"/>
      <c r="AFD75"/>
      <c r="AFE75"/>
      <c r="AFF75"/>
      <c r="AFG75"/>
      <c r="AFH75"/>
      <c r="AFI75"/>
      <c r="AFJ75"/>
      <c r="AFK75"/>
      <c r="AFL75"/>
      <c r="AFM75"/>
      <c r="AFN75"/>
      <c r="AFO75"/>
      <c r="AFP75"/>
      <c r="AFQ75"/>
      <c r="AFR75"/>
      <c r="AFS75"/>
      <c r="AFT75"/>
      <c r="AFU75"/>
      <c r="AFV75"/>
      <c r="AFW75"/>
      <c r="AFX75"/>
      <c r="AFY75"/>
      <c r="AFZ75"/>
      <c r="AGA75"/>
      <c r="AGB75"/>
      <c r="AGC75"/>
      <c r="AGD75"/>
      <c r="AGE75"/>
      <c r="AGF75"/>
      <c r="AGG75"/>
      <c r="AGH75"/>
      <c r="AGI75"/>
      <c r="AGJ75"/>
      <c r="AGK75"/>
      <c r="AGL75"/>
      <c r="AGM75"/>
      <c r="AGN75"/>
      <c r="AGO75"/>
      <c r="AGP75"/>
      <c r="AGQ75"/>
      <c r="AGR75"/>
      <c r="AGS75"/>
      <c r="AGT75"/>
      <c r="AGU75"/>
      <c r="AGV75"/>
      <c r="AGW75"/>
      <c r="AGX75"/>
      <c r="AGY75"/>
      <c r="AGZ75"/>
      <c r="AHA75"/>
      <c r="AHB75"/>
      <c r="AHC75"/>
      <c r="AHD75"/>
      <c r="AHE75"/>
      <c r="AHF75"/>
      <c r="AHG75"/>
      <c r="AHH75"/>
      <c r="AHI75"/>
      <c r="AHJ75"/>
      <c r="AHK75"/>
      <c r="AHL75"/>
      <c r="AHM75"/>
      <c r="AHN75"/>
      <c r="AHO75"/>
      <c r="AHP75"/>
      <c r="AHQ75"/>
      <c r="AHR75"/>
      <c r="AHS75"/>
      <c r="AHT75"/>
      <c r="AHU75"/>
      <c r="AHV75"/>
      <c r="AHW75"/>
      <c r="AHX75"/>
      <c r="AHY75"/>
      <c r="AHZ75"/>
      <c r="AIA75"/>
      <c r="AIB75"/>
      <c r="AIC75"/>
      <c r="AID75"/>
      <c r="AIE75"/>
      <c r="AIF75"/>
      <c r="AIG75"/>
      <c r="AIH75"/>
      <c r="AII75"/>
      <c r="AIJ75"/>
      <c r="AIK75"/>
      <c r="AIL75"/>
      <c r="AIM75"/>
      <c r="AIN75"/>
      <c r="AIO75"/>
      <c r="AIP75"/>
      <c r="AIQ75"/>
      <c r="AIR75"/>
      <c r="AIS75"/>
      <c r="AIT75"/>
      <c r="AIU75"/>
      <c r="AIV75"/>
      <c r="AIW75"/>
      <c r="AIX75"/>
      <c r="AIY75"/>
      <c r="AIZ75"/>
      <c r="AJA75"/>
      <c r="AJB75"/>
      <c r="AJC75"/>
      <c r="AJD75"/>
      <c r="AJE75"/>
      <c r="AJF75"/>
      <c r="AJG75"/>
      <c r="AJH75"/>
      <c r="AJI75"/>
      <c r="AJJ75"/>
      <c r="AJK75"/>
      <c r="AJL75"/>
      <c r="AJM75"/>
      <c r="AJN75"/>
      <c r="AJO75"/>
      <c r="AJP75"/>
      <c r="AJQ75"/>
      <c r="AJR75"/>
      <c r="AJS75"/>
      <c r="AJT75"/>
      <c r="AJU75"/>
      <c r="AJV75"/>
      <c r="AJW75"/>
      <c r="AJX75"/>
      <c r="AJY75"/>
      <c r="AJZ75"/>
      <c r="AKA75"/>
      <c r="AKB75"/>
      <c r="AKC75"/>
      <c r="AKD75"/>
      <c r="AKE75"/>
      <c r="AKF75"/>
      <c r="AKG75"/>
      <c r="AKH75"/>
      <c r="AKI75"/>
      <c r="AKJ75"/>
      <c r="AKK75"/>
      <c r="AKL75"/>
      <c r="AKM75"/>
      <c r="AKN75"/>
      <c r="AKO75"/>
      <c r="AKP75"/>
      <c r="AKQ75"/>
      <c r="AKR75"/>
      <c r="AKS75"/>
      <c r="AKT75"/>
      <c r="AKU75"/>
      <c r="AKV75"/>
      <c r="AKW75"/>
      <c r="AKX75"/>
      <c r="AKY75"/>
      <c r="AKZ75"/>
      <c r="ALA75"/>
      <c r="ALB75"/>
      <c r="ALC75"/>
      <c r="ALD75"/>
      <c r="ALE75"/>
      <c r="ALF75"/>
      <c r="ALG75"/>
      <c r="ALH75"/>
      <c r="ALI75"/>
      <c r="ALJ75"/>
      <c r="ALK75"/>
      <c r="ALL75"/>
      <c r="ALM75"/>
      <c r="ALN75"/>
      <c r="ALO75"/>
      <c r="ALP75"/>
      <c r="ALQ75"/>
      <c r="ALR75"/>
      <c r="ALS75"/>
      <c r="ALT75"/>
      <c r="ALU75"/>
      <c r="ALV75"/>
      <c r="ALW75"/>
      <c r="ALX75"/>
      <c r="ALY75"/>
      <c r="ALZ75"/>
      <c r="AMA75"/>
      <c r="AMB75"/>
      <c r="AMC75"/>
      <c r="AMD75"/>
      <c r="AME75"/>
    </row>
    <row r="76" spans="1:1019" x14ac:dyDescent="0.3">
      <c r="D76"/>
    </row>
    <row r="77" spans="1:1019" x14ac:dyDescent="0.3">
      <c r="D77"/>
    </row>
    <row r="78" spans="1:1019" x14ac:dyDescent="0.3">
      <c r="D78"/>
    </row>
    <row r="79" spans="1:1019" ht="15.6" x14ac:dyDescent="0.3">
      <c r="D79" s="8"/>
    </row>
    <row r="80" spans="1:1019" x14ac:dyDescent="0.3">
      <c r="D80"/>
    </row>
    <row r="81" spans="4:4" x14ac:dyDescent="0.3">
      <c r="D81"/>
    </row>
    <row r="82" spans="4:4" x14ac:dyDescent="0.3">
      <c r="D82"/>
    </row>
    <row r="83" spans="4:4" x14ac:dyDescent="0.3">
      <c r="D83"/>
    </row>
    <row r="84" spans="4:4" x14ac:dyDescent="0.3">
      <c r="D84"/>
    </row>
    <row r="85" spans="4:4" x14ac:dyDescent="0.3">
      <c r="D85"/>
    </row>
    <row r="86" spans="4:4" x14ac:dyDescent="0.3">
      <c r="D86"/>
    </row>
    <row r="88" spans="4:4" x14ac:dyDescent="0.3">
      <c r="D88" s="9"/>
    </row>
  </sheetData>
  <mergeCells count="12">
    <mergeCell ref="C8:C12"/>
    <mergeCell ref="A1:D1"/>
    <mergeCell ref="A2:D2"/>
    <mergeCell ref="A69:D69"/>
    <mergeCell ref="A7:G7"/>
    <mergeCell ref="A56:G56"/>
    <mergeCell ref="A8:A12"/>
    <mergeCell ref="B8:B12"/>
    <mergeCell ref="D9:D10"/>
    <mergeCell ref="E9:E10"/>
    <mergeCell ref="F9:F10"/>
    <mergeCell ref="G9:G10"/>
  </mergeCells>
  <pageMargins left="0.23622047244094491" right="0.23622047244094491" top="0.35433070866141736" bottom="0.35433070866141736" header="0.31496062992125984" footer="0.31496062992125984"/>
  <pageSetup paperSize="9" firstPageNumber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7EEF1-70C5-4866-ADD0-8A31693057F8}">
  <dimension ref="A1:AMC83"/>
  <sheetViews>
    <sheetView workbookViewId="0">
      <selection activeCell="H12" sqref="H12"/>
    </sheetView>
  </sheetViews>
  <sheetFormatPr defaultRowHeight="14.4" x14ac:dyDescent="0.3"/>
  <cols>
    <col min="1" max="1" width="6.109375" style="1" customWidth="1"/>
    <col min="2" max="2" width="37.5546875" style="1" customWidth="1"/>
    <col min="3" max="3" width="11.5546875" style="1" customWidth="1"/>
    <col min="4" max="4" width="27.5546875" style="1" customWidth="1"/>
    <col min="5" max="1017" width="8.88671875" style="1"/>
  </cols>
  <sheetData>
    <row r="1" spans="1:4" s="2" customFormat="1" ht="13.8" x14ac:dyDescent="0.25">
      <c r="A1" s="97" t="s">
        <v>137</v>
      </c>
      <c r="B1" s="97"/>
      <c r="C1" s="97"/>
      <c r="D1" s="97"/>
    </row>
    <row r="2" spans="1:4" s="12" customFormat="1" ht="7.8" customHeight="1" x14ac:dyDescent="0.25">
      <c r="A2" s="98"/>
      <c r="B2" s="98"/>
      <c r="C2" s="98"/>
      <c r="D2" s="98"/>
    </row>
    <row r="3" spans="1:4" s="5" customFormat="1" ht="11.4" x14ac:dyDescent="0.2">
      <c r="A3" s="6" t="s">
        <v>0</v>
      </c>
      <c r="C3" s="28" t="s">
        <v>121</v>
      </c>
      <c r="D3" s="6"/>
    </row>
    <row r="4" spans="1:4" s="4" customFormat="1" ht="12" x14ac:dyDescent="0.25">
      <c r="A4" s="6" t="s">
        <v>1</v>
      </c>
      <c r="C4" s="28" t="s">
        <v>121</v>
      </c>
      <c r="D4" s="6"/>
    </row>
    <row r="5" spans="1:4" s="4" customFormat="1" ht="12" x14ac:dyDescent="0.25">
      <c r="A5" s="6" t="s">
        <v>2</v>
      </c>
      <c r="C5" s="28" t="s">
        <v>121</v>
      </c>
      <c r="D5" s="6"/>
    </row>
    <row r="6" spans="1:4" s="12" customFormat="1" ht="12.6" customHeight="1" thickBot="1" x14ac:dyDescent="0.3">
      <c r="A6" s="6"/>
      <c r="B6" s="13"/>
      <c r="C6" s="13"/>
      <c r="D6" s="92" t="s">
        <v>136</v>
      </c>
    </row>
    <row r="7" spans="1:4" s="5" customFormat="1" ht="21" customHeight="1" thickBot="1" x14ac:dyDescent="0.25">
      <c r="A7" s="100" t="s">
        <v>145</v>
      </c>
      <c r="B7" s="101"/>
      <c r="C7" s="101"/>
      <c r="D7" s="102"/>
    </row>
    <row r="8" spans="1:4" s="4" customFormat="1" ht="22.2" customHeight="1" x14ac:dyDescent="0.25">
      <c r="A8" s="106" t="s">
        <v>3</v>
      </c>
      <c r="B8" s="109" t="s">
        <v>4</v>
      </c>
      <c r="C8" s="94" t="s">
        <v>119</v>
      </c>
      <c r="D8" s="61" t="s">
        <v>105</v>
      </c>
    </row>
    <row r="9" spans="1:4" s="4" customFormat="1" ht="15" customHeight="1" x14ac:dyDescent="0.25">
      <c r="A9" s="107"/>
      <c r="B9" s="110"/>
      <c r="C9" s="95"/>
      <c r="D9" s="119" t="s">
        <v>125</v>
      </c>
    </row>
    <row r="10" spans="1:4" s="4" customFormat="1" ht="15" customHeight="1" x14ac:dyDescent="0.25">
      <c r="A10" s="107"/>
      <c r="B10" s="110"/>
      <c r="C10" s="95"/>
      <c r="D10" s="120"/>
    </row>
    <row r="11" spans="1:4" s="4" customFormat="1" ht="15" customHeight="1" x14ac:dyDescent="0.25">
      <c r="A11" s="107"/>
      <c r="B11" s="110"/>
      <c r="C11" s="95"/>
      <c r="D11" s="41" t="s">
        <v>147</v>
      </c>
    </row>
    <row r="12" spans="1:4" s="4" customFormat="1" ht="15" customHeight="1" thickBot="1" x14ac:dyDescent="0.3">
      <c r="A12" s="108"/>
      <c r="B12" s="111"/>
      <c r="C12" s="96"/>
      <c r="D12" s="85" t="s">
        <v>101</v>
      </c>
    </row>
    <row r="13" spans="1:4" s="13" customFormat="1" ht="15" customHeight="1" x14ac:dyDescent="0.25">
      <c r="A13" s="86" t="s">
        <v>7</v>
      </c>
      <c r="B13" s="87" t="s">
        <v>8</v>
      </c>
      <c r="C13" s="87" t="s">
        <v>9</v>
      </c>
      <c r="D13" s="82" t="s">
        <v>124</v>
      </c>
    </row>
    <row r="14" spans="1:4" s="12" customFormat="1" ht="15" customHeight="1" x14ac:dyDescent="0.25">
      <c r="A14" s="50" t="s">
        <v>10</v>
      </c>
      <c r="B14" s="18" t="s">
        <v>11</v>
      </c>
      <c r="C14" s="18" t="s">
        <v>100</v>
      </c>
      <c r="D14" s="51">
        <f>SUM(D15:D18)</f>
        <v>495000</v>
      </c>
    </row>
    <row r="15" spans="1:4" s="5" customFormat="1" ht="15" customHeight="1" x14ac:dyDescent="0.2">
      <c r="A15" s="52" t="s">
        <v>13</v>
      </c>
      <c r="B15" s="16" t="s">
        <v>14</v>
      </c>
      <c r="C15" s="16" t="s">
        <v>100</v>
      </c>
      <c r="D15" s="53">
        <v>0</v>
      </c>
    </row>
    <row r="16" spans="1:4" s="4" customFormat="1" ht="15" customHeight="1" x14ac:dyDescent="0.25">
      <c r="A16" s="52" t="s">
        <v>15</v>
      </c>
      <c r="B16" s="16" t="s">
        <v>16</v>
      </c>
      <c r="C16" s="16" t="s">
        <v>100</v>
      </c>
      <c r="D16" s="53">
        <v>490000</v>
      </c>
    </row>
    <row r="17" spans="1:4" s="4" customFormat="1" ht="15" customHeight="1" x14ac:dyDescent="0.25">
      <c r="A17" s="52" t="s">
        <v>17</v>
      </c>
      <c r="B17" s="16" t="s">
        <v>18</v>
      </c>
      <c r="C17" s="16" t="s">
        <v>100</v>
      </c>
      <c r="D17" s="53">
        <v>0</v>
      </c>
    </row>
    <row r="18" spans="1:4" s="4" customFormat="1" ht="15" customHeight="1" x14ac:dyDescent="0.25">
      <c r="A18" s="52" t="s">
        <v>19</v>
      </c>
      <c r="B18" s="16" t="s">
        <v>20</v>
      </c>
      <c r="C18" s="16" t="s">
        <v>100</v>
      </c>
      <c r="D18" s="53">
        <v>5000</v>
      </c>
    </row>
    <row r="19" spans="1:4" s="12" customFormat="1" ht="15" customHeight="1" x14ac:dyDescent="0.25">
      <c r="A19" s="50" t="s">
        <v>21</v>
      </c>
      <c r="B19" s="18" t="s">
        <v>22</v>
      </c>
      <c r="C19" s="18" t="s">
        <v>100</v>
      </c>
      <c r="D19" s="51">
        <f>SUM(D20:D21)</f>
        <v>93000</v>
      </c>
    </row>
    <row r="20" spans="1:4" s="5" customFormat="1" ht="15" customHeight="1" x14ac:dyDescent="0.2">
      <c r="A20" s="52" t="s">
        <v>23</v>
      </c>
      <c r="B20" s="16" t="s">
        <v>24</v>
      </c>
      <c r="C20" s="16" t="s">
        <v>100</v>
      </c>
      <c r="D20" s="53">
        <v>92000</v>
      </c>
    </row>
    <row r="21" spans="1:4" s="5" customFormat="1" ht="15" customHeight="1" x14ac:dyDescent="0.2">
      <c r="A21" s="52" t="s">
        <v>25</v>
      </c>
      <c r="B21" s="16" t="s">
        <v>26</v>
      </c>
      <c r="C21" s="16" t="s">
        <v>100</v>
      </c>
      <c r="D21" s="53">
        <v>1000</v>
      </c>
    </row>
    <row r="22" spans="1:4" s="12" customFormat="1" ht="15" customHeight="1" x14ac:dyDescent="0.25">
      <c r="A22" s="50" t="s">
        <v>27</v>
      </c>
      <c r="B22" s="18" t="s">
        <v>28</v>
      </c>
      <c r="C22" s="18" t="s">
        <v>100</v>
      </c>
      <c r="D22" s="51">
        <f>SUM(D23:D24)</f>
        <v>30000</v>
      </c>
    </row>
    <row r="23" spans="1:4" s="5" customFormat="1" ht="15" customHeight="1" x14ac:dyDescent="0.2">
      <c r="A23" s="52" t="s">
        <v>29</v>
      </c>
      <c r="B23" s="16" t="s">
        <v>30</v>
      </c>
      <c r="C23" s="16" t="s">
        <v>100</v>
      </c>
      <c r="D23" s="53">
        <v>30000</v>
      </c>
    </row>
    <row r="24" spans="1:4" s="5" customFormat="1" ht="15" customHeight="1" x14ac:dyDescent="0.2">
      <c r="A24" s="52" t="s">
        <v>31</v>
      </c>
      <c r="B24" s="16" t="s">
        <v>32</v>
      </c>
      <c r="C24" s="16" t="s">
        <v>100</v>
      </c>
      <c r="D24" s="53">
        <v>0</v>
      </c>
    </row>
    <row r="25" spans="1:4" s="12" customFormat="1" ht="15" customHeight="1" x14ac:dyDescent="0.25">
      <c r="A25" s="50" t="s">
        <v>33</v>
      </c>
      <c r="B25" s="18" t="s">
        <v>34</v>
      </c>
      <c r="C25" s="18" t="s">
        <v>100</v>
      </c>
      <c r="D25" s="51">
        <f>SUM(D26+D29+D30)</f>
        <v>439000</v>
      </c>
    </row>
    <row r="26" spans="1:4" s="5" customFormat="1" ht="15" customHeight="1" x14ac:dyDescent="0.25">
      <c r="A26" s="52" t="s">
        <v>35</v>
      </c>
      <c r="B26" s="16" t="s">
        <v>36</v>
      </c>
      <c r="C26" s="16" t="s">
        <v>100</v>
      </c>
      <c r="D26" s="54">
        <f>SUM(D27:D28)</f>
        <v>389000</v>
      </c>
    </row>
    <row r="27" spans="1:4" s="5" customFormat="1" ht="15" customHeight="1" x14ac:dyDescent="0.2">
      <c r="A27" s="52"/>
      <c r="B27" s="16" t="s">
        <v>126</v>
      </c>
      <c r="C27" s="16" t="s">
        <v>100</v>
      </c>
      <c r="D27" s="53">
        <v>128000</v>
      </c>
    </row>
    <row r="28" spans="1:4" s="5" customFormat="1" ht="15" customHeight="1" x14ac:dyDescent="0.2">
      <c r="A28" s="52"/>
      <c r="B28" s="16" t="s">
        <v>127</v>
      </c>
      <c r="C28" s="16" t="s">
        <v>100</v>
      </c>
      <c r="D28" s="53">
        <v>261000</v>
      </c>
    </row>
    <row r="29" spans="1:4" s="5" customFormat="1" ht="15" customHeight="1" x14ac:dyDescent="0.25">
      <c r="A29" s="52" t="s">
        <v>37</v>
      </c>
      <c r="B29" s="16" t="s">
        <v>38</v>
      </c>
      <c r="C29" s="16" t="s">
        <v>100</v>
      </c>
      <c r="D29" s="54">
        <v>50000</v>
      </c>
    </row>
    <row r="30" spans="1:4" s="5" customFormat="1" ht="15" customHeight="1" x14ac:dyDescent="0.2">
      <c r="A30" s="52" t="s">
        <v>39</v>
      </c>
      <c r="B30" s="16" t="s">
        <v>40</v>
      </c>
      <c r="C30" s="16" t="s">
        <v>100</v>
      </c>
      <c r="D30" s="53">
        <v>0</v>
      </c>
    </row>
    <row r="31" spans="1:4" s="5" customFormat="1" ht="15" customHeight="1" x14ac:dyDescent="0.2">
      <c r="A31" s="52" t="s">
        <v>41</v>
      </c>
      <c r="B31" s="16" t="s">
        <v>42</v>
      </c>
      <c r="C31" s="16" t="s">
        <v>100</v>
      </c>
      <c r="D31" s="53">
        <v>-150000</v>
      </c>
    </row>
    <row r="32" spans="1:4" s="12" customFormat="1" ht="15" customHeight="1" x14ac:dyDescent="0.25">
      <c r="A32" s="50" t="s">
        <v>43</v>
      </c>
      <c r="B32" s="18" t="s">
        <v>44</v>
      </c>
      <c r="C32" s="18" t="s">
        <v>100</v>
      </c>
      <c r="D32" s="51">
        <f>SUM(D33:D35)</f>
        <v>120000</v>
      </c>
    </row>
    <row r="33" spans="1:6" s="4" customFormat="1" ht="15" customHeight="1" x14ac:dyDescent="0.25">
      <c r="A33" s="50" t="s">
        <v>45</v>
      </c>
      <c r="B33" s="16" t="s">
        <v>46</v>
      </c>
      <c r="C33" s="16" t="s">
        <v>100</v>
      </c>
      <c r="D33" s="53">
        <v>0</v>
      </c>
    </row>
    <row r="34" spans="1:6" s="5" customFormat="1" ht="15" customHeight="1" x14ac:dyDescent="0.2">
      <c r="A34" s="52" t="s">
        <v>47</v>
      </c>
      <c r="B34" s="16" t="s">
        <v>48</v>
      </c>
      <c r="C34" s="16" t="s">
        <v>100</v>
      </c>
      <c r="D34" s="53">
        <v>120000</v>
      </c>
    </row>
    <row r="35" spans="1:6" s="4" customFormat="1" ht="15" customHeight="1" x14ac:dyDescent="0.25">
      <c r="A35" s="52" t="s">
        <v>49</v>
      </c>
      <c r="B35" s="16" t="s">
        <v>50</v>
      </c>
      <c r="C35" s="16" t="s">
        <v>100</v>
      </c>
      <c r="D35" s="53">
        <v>0</v>
      </c>
    </row>
    <row r="36" spans="1:6" s="24" customFormat="1" ht="15" customHeight="1" x14ac:dyDescent="0.25">
      <c r="A36" s="55" t="s">
        <v>51</v>
      </c>
      <c r="B36" s="22" t="s">
        <v>52</v>
      </c>
      <c r="C36" s="22" t="s">
        <v>100</v>
      </c>
      <c r="D36" s="56">
        <v>0</v>
      </c>
    </row>
    <row r="37" spans="1:6" s="24" customFormat="1" ht="15" customHeight="1" x14ac:dyDescent="0.25">
      <c r="A37" s="55" t="s">
        <v>53</v>
      </c>
      <c r="B37" s="22" t="s">
        <v>54</v>
      </c>
      <c r="C37" s="22" t="s">
        <v>100</v>
      </c>
      <c r="D37" s="56">
        <v>0</v>
      </c>
    </row>
    <row r="38" spans="1:6" s="24" customFormat="1" ht="15" customHeight="1" x14ac:dyDescent="0.25">
      <c r="A38" s="55" t="s">
        <v>55</v>
      </c>
      <c r="B38" s="22" t="s">
        <v>56</v>
      </c>
      <c r="C38" s="22" t="s">
        <v>100</v>
      </c>
      <c r="D38" s="56">
        <v>0</v>
      </c>
    </row>
    <row r="39" spans="1:6" s="12" customFormat="1" ht="15" customHeight="1" x14ac:dyDescent="0.25">
      <c r="A39" s="50" t="s">
        <v>57</v>
      </c>
      <c r="B39" s="25" t="s">
        <v>128</v>
      </c>
      <c r="C39" s="25" t="s">
        <v>100</v>
      </c>
      <c r="D39" s="57">
        <v>5000</v>
      </c>
    </row>
    <row r="40" spans="1:6" s="4" customFormat="1" ht="15" customHeight="1" x14ac:dyDescent="0.25">
      <c r="A40" s="50" t="s">
        <v>58</v>
      </c>
      <c r="B40" s="18" t="s">
        <v>59</v>
      </c>
      <c r="C40" s="18" t="s">
        <v>100</v>
      </c>
      <c r="D40" s="51">
        <f>SUM(D14+D19+D22+D25+D32+D39)</f>
        <v>1182000</v>
      </c>
    </row>
    <row r="41" spans="1:6" s="5" customFormat="1" ht="15" customHeight="1" x14ac:dyDescent="0.2">
      <c r="A41" s="52" t="s">
        <v>60</v>
      </c>
      <c r="B41" s="16" t="s">
        <v>61</v>
      </c>
      <c r="C41" s="16" t="s">
        <v>100</v>
      </c>
      <c r="D41" s="53"/>
    </row>
    <row r="42" spans="1:6" s="5" customFormat="1" ht="15" customHeight="1" x14ac:dyDescent="0.2">
      <c r="A42" s="52" t="s">
        <v>62</v>
      </c>
      <c r="B42" s="16" t="s">
        <v>63</v>
      </c>
      <c r="C42" s="16" t="s">
        <v>100</v>
      </c>
      <c r="D42" s="53"/>
    </row>
    <row r="43" spans="1:6" s="5" customFormat="1" ht="15" customHeight="1" x14ac:dyDescent="0.2">
      <c r="A43" s="52" t="s">
        <v>64</v>
      </c>
      <c r="B43" s="16" t="s">
        <v>65</v>
      </c>
      <c r="C43" s="16" t="s">
        <v>66</v>
      </c>
      <c r="D43" s="53">
        <v>0.5</v>
      </c>
    </row>
    <row r="44" spans="1:6" s="4" customFormat="1" ht="15" customHeight="1" x14ac:dyDescent="0.25">
      <c r="A44" s="52" t="s">
        <v>72</v>
      </c>
      <c r="B44" s="16" t="s">
        <v>130</v>
      </c>
      <c r="C44" s="16" t="s">
        <v>69</v>
      </c>
      <c r="D44" s="54">
        <v>34200</v>
      </c>
    </row>
    <row r="45" spans="1:6" s="4" customFormat="1" ht="15" customHeight="1" x14ac:dyDescent="0.25">
      <c r="A45" s="52" t="s">
        <v>73</v>
      </c>
      <c r="B45" s="16" t="s">
        <v>71</v>
      </c>
      <c r="C45" s="16" t="s">
        <v>69</v>
      </c>
      <c r="D45" s="53"/>
    </row>
    <row r="46" spans="1:6" s="4" customFormat="1" ht="15" customHeight="1" x14ac:dyDescent="0.25">
      <c r="A46" s="52" t="s">
        <v>74</v>
      </c>
      <c r="B46" s="16" t="s">
        <v>131</v>
      </c>
      <c r="C46" s="16"/>
      <c r="D46" s="53"/>
    </row>
    <row r="47" spans="1:6" s="4" customFormat="1" ht="15" customHeight="1" x14ac:dyDescent="0.25">
      <c r="A47" s="52" t="s">
        <v>75</v>
      </c>
      <c r="B47" s="16" t="s">
        <v>76</v>
      </c>
      <c r="C47" s="16" t="s">
        <v>69</v>
      </c>
      <c r="D47" s="53"/>
    </row>
    <row r="48" spans="1:6" s="4" customFormat="1" ht="15" customHeight="1" thickBot="1" x14ac:dyDescent="0.3">
      <c r="A48" s="58" t="s">
        <v>77</v>
      </c>
      <c r="B48" s="49" t="s">
        <v>78</v>
      </c>
      <c r="C48" s="49" t="s">
        <v>69</v>
      </c>
      <c r="D48" s="60">
        <v>70000</v>
      </c>
      <c r="F48" s="11"/>
    </row>
    <row r="49" spans="1:6" s="4" customFormat="1" ht="37.950000000000003" customHeight="1" x14ac:dyDescent="0.25">
      <c r="A49" s="88"/>
      <c r="B49" s="27"/>
      <c r="C49" s="27"/>
      <c r="D49" s="89"/>
      <c r="F49" s="11"/>
    </row>
    <row r="50" spans="1:6" s="27" customFormat="1" ht="34.65" customHeight="1" thickBot="1" x14ac:dyDescent="0.3">
      <c r="D50" s="93" t="s">
        <v>135</v>
      </c>
    </row>
    <row r="51" spans="1:6" s="5" customFormat="1" ht="19.8" customHeight="1" thickBot="1" x14ac:dyDescent="0.25">
      <c r="A51" s="103" t="s">
        <v>146</v>
      </c>
      <c r="B51" s="104"/>
      <c r="C51" s="104"/>
      <c r="D51" s="105"/>
    </row>
    <row r="52" spans="1:6" s="4" customFormat="1" ht="18.600000000000001" customHeight="1" x14ac:dyDescent="0.25">
      <c r="A52" s="106" t="s">
        <v>3</v>
      </c>
      <c r="B52" s="109" t="s">
        <v>79</v>
      </c>
      <c r="C52" s="109" t="s">
        <v>133</v>
      </c>
      <c r="D52" s="61" t="s">
        <v>129</v>
      </c>
    </row>
    <row r="53" spans="1:6" s="4" customFormat="1" ht="32.4" customHeight="1" thickBot="1" x14ac:dyDescent="0.3">
      <c r="A53" s="108"/>
      <c r="B53" s="118"/>
      <c r="C53" s="118"/>
      <c r="D53" s="78" t="s">
        <v>125</v>
      </c>
    </row>
    <row r="54" spans="1:6" s="28" customFormat="1" ht="20.399999999999999" customHeight="1" x14ac:dyDescent="0.2">
      <c r="A54" s="71" t="s">
        <v>7</v>
      </c>
      <c r="B54" s="72" t="s">
        <v>8</v>
      </c>
      <c r="C54" s="72" t="s">
        <v>9</v>
      </c>
      <c r="D54" s="70" t="s">
        <v>132</v>
      </c>
    </row>
    <row r="55" spans="1:6" s="5" customFormat="1" ht="20.399999999999999" customHeight="1" x14ac:dyDescent="0.25">
      <c r="A55" s="42" t="s">
        <v>82</v>
      </c>
      <c r="B55" s="29" t="s">
        <v>83</v>
      </c>
      <c r="C55" s="29" t="s">
        <v>84</v>
      </c>
      <c r="D55" s="43">
        <f>SUM(D40)/D44</f>
        <v>34.561403508771932</v>
      </c>
    </row>
    <row r="56" spans="1:6" s="4" customFormat="1" ht="20.399999999999999" customHeight="1" x14ac:dyDescent="0.25">
      <c r="A56" s="44" t="s">
        <v>85</v>
      </c>
      <c r="B56" s="16" t="s">
        <v>86</v>
      </c>
      <c r="C56" s="16" t="s">
        <v>12</v>
      </c>
      <c r="D56" s="45">
        <f>SUM(D40)</f>
        <v>1182000</v>
      </c>
    </row>
    <row r="57" spans="1:6" s="34" customFormat="1" ht="20.399999999999999" customHeight="1" x14ac:dyDescent="0.2">
      <c r="A57" s="46" t="s">
        <v>87</v>
      </c>
      <c r="B57" s="32" t="s">
        <v>88</v>
      </c>
      <c r="C57" s="32" t="s">
        <v>12</v>
      </c>
      <c r="D57" s="47">
        <f>SUM(D62*D61-D56)</f>
        <v>-156000</v>
      </c>
    </row>
    <row r="58" spans="1:6" s="5" customFormat="1" ht="20.399999999999999" customHeight="1" x14ac:dyDescent="0.25">
      <c r="A58" s="44" t="s">
        <v>89</v>
      </c>
      <c r="B58" s="16" t="s">
        <v>90</v>
      </c>
      <c r="C58" s="35" t="s">
        <v>91</v>
      </c>
      <c r="D58" s="48">
        <f>SUM(D57/D56)</f>
        <v>-0.13197969543147209</v>
      </c>
    </row>
    <row r="59" spans="1:6" s="4" customFormat="1" ht="20.399999999999999" customHeight="1" x14ac:dyDescent="0.25">
      <c r="A59" s="44" t="s">
        <v>92</v>
      </c>
      <c r="B59" s="16" t="s">
        <v>93</v>
      </c>
      <c r="C59" s="16" t="s">
        <v>12</v>
      </c>
      <c r="D59" s="45">
        <v>0</v>
      </c>
    </row>
    <row r="60" spans="1:6" s="4" customFormat="1" ht="20.399999999999999" customHeight="1" x14ac:dyDescent="0.25">
      <c r="A60" s="44" t="s">
        <v>94</v>
      </c>
      <c r="B60" s="16" t="s">
        <v>95</v>
      </c>
      <c r="C60" s="16" t="s">
        <v>69</v>
      </c>
      <c r="D60" s="45">
        <f>SUM(D56+D57)</f>
        <v>1026000</v>
      </c>
    </row>
    <row r="61" spans="1:6" s="4" customFormat="1" ht="20.399999999999999" customHeight="1" x14ac:dyDescent="0.25">
      <c r="A61" s="44" t="s">
        <v>96</v>
      </c>
      <c r="B61" s="16" t="s">
        <v>97</v>
      </c>
      <c r="C61" s="16" t="s">
        <v>69</v>
      </c>
      <c r="D61" s="45">
        <f>SUM(D44)</f>
        <v>34200</v>
      </c>
    </row>
    <row r="62" spans="1:6" s="4" customFormat="1" ht="20.399999999999999" customHeight="1" x14ac:dyDescent="0.25">
      <c r="A62" s="65" t="s">
        <v>98</v>
      </c>
      <c r="B62" s="25" t="s">
        <v>115</v>
      </c>
      <c r="C62" s="25" t="s">
        <v>84</v>
      </c>
      <c r="D62" s="43">
        <v>30</v>
      </c>
    </row>
    <row r="63" spans="1:6" s="4" customFormat="1" ht="20.399999999999999" customHeight="1" thickBot="1" x14ac:dyDescent="0.3">
      <c r="A63" s="66" t="s">
        <v>99</v>
      </c>
      <c r="B63" s="67" t="s">
        <v>116</v>
      </c>
      <c r="C63" s="67" t="s">
        <v>84</v>
      </c>
      <c r="D63" s="64">
        <f>SUM(D62*1.15)</f>
        <v>34.5</v>
      </c>
    </row>
    <row r="64" spans="1:6" s="37" customFormat="1" ht="12" x14ac:dyDescent="0.25">
      <c r="A64" s="99"/>
      <c r="B64" s="99"/>
      <c r="C64" s="99"/>
      <c r="D64" s="99"/>
    </row>
    <row r="65" spans="1:1016" s="4" customFormat="1" ht="17.399999999999999" customHeight="1" x14ac:dyDescent="0.25">
      <c r="B65" s="3" t="s">
        <v>140</v>
      </c>
      <c r="C65" s="6"/>
      <c r="D65" s="6"/>
    </row>
    <row r="66" spans="1:1016" s="4" customFormat="1" ht="17.399999999999999" customHeight="1" x14ac:dyDescent="0.25">
      <c r="B66" s="3" t="s">
        <v>141</v>
      </c>
      <c r="C66" s="6"/>
      <c r="D66" s="6"/>
    </row>
    <row r="67" spans="1:1016" s="4" customFormat="1" ht="17.399999999999999" customHeight="1" x14ac:dyDescent="0.25">
      <c r="B67" s="3" t="s">
        <v>142</v>
      </c>
      <c r="C67" s="10"/>
      <c r="D67" s="6"/>
    </row>
    <row r="68" spans="1:1016" s="4" customFormat="1" ht="17.399999999999999" customHeight="1" x14ac:dyDescent="0.25">
      <c r="B68" s="3" t="s">
        <v>143</v>
      </c>
      <c r="C68" s="38"/>
      <c r="D68" s="7"/>
    </row>
    <row r="69" spans="1:1016" s="4" customFormat="1" ht="17.399999999999999" customHeight="1" x14ac:dyDescent="0.25">
      <c r="B69" s="3" t="s">
        <v>144</v>
      </c>
      <c r="C69" s="6"/>
      <c r="D69" s="6"/>
    </row>
    <row r="70" spans="1:1016" ht="8.4" customHeight="1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</row>
    <row r="71" spans="1:1016" x14ac:dyDescent="0.3">
      <c r="D71"/>
    </row>
    <row r="72" spans="1:1016" x14ac:dyDescent="0.3">
      <c r="D72"/>
    </row>
    <row r="73" spans="1:1016" x14ac:dyDescent="0.3">
      <c r="D73"/>
    </row>
    <row r="74" spans="1:1016" ht="15.6" x14ac:dyDescent="0.3">
      <c r="D74" s="69"/>
    </row>
    <row r="75" spans="1:1016" x14ac:dyDescent="0.3">
      <c r="D75"/>
    </row>
    <row r="76" spans="1:1016" x14ac:dyDescent="0.3">
      <c r="D76"/>
    </row>
    <row r="77" spans="1:1016" x14ac:dyDescent="0.3">
      <c r="D77"/>
    </row>
    <row r="78" spans="1:1016" x14ac:dyDescent="0.3">
      <c r="D78"/>
    </row>
    <row r="79" spans="1:1016" x14ac:dyDescent="0.3">
      <c r="D79"/>
    </row>
    <row r="80" spans="1:1016" x14ac:dyDescent="0.3">
      <c r="D80"/>
    </row>
    <row r="81" spans="4:4" x14ac:dyDescent="0.3">
      <c r="D81"/>
    </row>
    <row r="83" spans="4:4" x14ac:dyDescent="0.3">
      <c r="D83" s="9"/>
    </row>
  </sheetData>
  <mergeCells count="12">
    <mergeCell ref="A1:D1"/>
    <mergeCell ref="A2:D2"/>
    <mergeCell ref="A7:D7"/>
    <mergeCell ref="A8:A12"/>
    <mergeCell ref="B8:B12"/>
    <mergeCell ref="C8:C12"/>
    <mergeCell ref="D9:D10"/>
    <mergeCell ref="A51:D51"/>
    <mergeCell ref="A64:D64"/>
    <mergeCell ref="A52:A53"/>
    <mergeCell ref="B52:B53"/>
    <mergeCell ref="C52:C53"/>
  </mergeCells>
  <pageMargins left="0.31496062992125984" right="0.31496062992125984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991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kalkulace VODNÉ 2019 - 2020</vt:lpstr>
      <vt:lpstr>kalkulace STOČNÉ 2019-2020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Obec Doubravčice (IČ 00235369) za rok 2015 Doubravčice 2014</dc:title>
  <dc:creator>Kamil</dc:creator>
  <cp:lastModifiedBy>Jiří Lebedinský</cp:lastModifiedBy>
  <cp:revision>7</cp:revision>
  <cp:lastPrinted>2020-05-28T12:49:07Z</cp:lastPrinted>
  <dcterms:created xsi:type="dcterms:W3CDTF">2014-04-28T04:22:41Z</dcterms:created>
  <dcterms:modified xsi:type="dcterms:W3CDTF">2020-08-10T11:24:44Z</dcterms:modified>
  <dc:language>cs-CZ</dc:language>
</cp:coreProperties>
</file>